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dustintaylor/Desktop/"/>
    </mc:Choice>
  </mc:AlternateContent>
  <xr:revisionPtr revIDLastSave="0" documentId="8_{137B32BB-59F0-3940-AFEF-9BE67665935E}" xr6:coauthVersionLast="47" xr6:coauthVersionMax="47" xr10:uidLastSave="{00000000-0000-0000-0000-000000000000}"/>
  <bookViews>
    <workbookView xWindow="11500" yWindow="3160" windowWidth="65540" windowHeight="32380" activeTab="2" xr2:uid="{00000000-000D-0000-FFFF-FFFF00000000}"/>
  </bookViews>
  <sheets>
    <sheet name="Cornerstone Action Plan" sheetId="1" r:id="rId1"/>
    <sheet name="Agenda" sheetId="11" r:id="rId2"/>
    <sheet name=" Contact Information" sheetId="2" r:id="rId3"/>
    <sheet name="Social Security Maximization" sheetId="3" r:id="rId4"/>
    <sheet name="Sir Name Data" sheetId="4" r:id="rId5"/>
    <sheet name="Sir Name Data (2)" sheetId="5" r:id="rId6"/>
    <sheet name="The Six Risks in Retirement" sheetId="10" r:id="rId7"/>
    <sheet name="Recommendations" sheetId="12" r:id="rId8"/>
    <sheet name="Monthly Systematic wdrawal " sheetId="6" r:id="rId9"/>
    <sheet name="Risk of Death" sheetId="8" r:id="rId10"/>
    <sheet name="Long Term Care" sheetId="9" r:id="rId11"/>
  </sheets>
  <definedNames>
    <definedName name="_xlnm.Print_Area" localSheetId="2">' Contact Information'!$A$1:$E$55</definedName>
    <definedName name="_xlnm.Print_Area" localSheetId="0">'Cornerstone Action Plan'!$A$1:$U$59</definedName>
    <definedName name="_xlnm.Print_Area" localSheetId="10">'Long Term Care'!$A$1:$H$84</definedName>
    <definedName name="_xlnm.Print_Area" localSheetId="8">'Monthly Systematic wdrawal '!$A$1:$N$88</definedName>
    <definedName name="_xlnm.Print_Area" localSheetId="9">'Risk of Death'!$A$1:$H$81</definedName>
    <definedName name="_xlnm.Print_Area" localSheetId="4">'Sir Name Data'!$A$1:$H$66</definedName>
    <definedName name="_xlnm.Print_Area" localSheetId="5">'Sir Name Data (2)'!$A$1:$H$56</definedName>
    <definedName name="_xlnm.Print_Area" localSheetId="3">'Social Security Maximization'!$A$1:$I$50</definedName>
    <definedName name="_xlnm.Print_Area" localSheetId="6">'The Six Risks in Retirement'!$A$1:$I$34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9" l="1"/>
  <c r="E38" i="9"/>
  <c r="E39" i="9"/>
  <c r="E40" i="9"/>
  <c r="E36" i="9"/>
  <c r="E43" i="9"/>
  <c r="E42" i="9"/>
  <c r="E61" i="8"/>
  <c r="E60" i="8"/>
  <c r="E58" i="8"/>
  <c r="E57" i="8"/>
  <c r="E54" i="8"/>
  <c r="C21" i="8"/>
  <c r="D39" i="5"/>
  <c r="D38" i="5"/>
  <c r="F37" i="9"/>
  <c r="G37" i="9" s="1"/>
  <c r="H37" i="9" s="1"/>
  <c r="F38" i="9"/>
  <c r="G38" i="9" s="1"/>
  <c r="H38" i="9" s="1"/>
  <c r="F40" i="9"/>
  <c r="G40" i="9" s="1"/>
  <c r="H40" i="9" s="1"/>
  <c r="F25" i="9"/>
  <c r="G25" i="9" s="1"/>
  <c r="H25" i="9" s="1"/>
  <c r="F19" i="9"/>
  <c r="F22" i="9"/>
  <c r="G22" i="9" s="1"/>
  <c r="H22" i="9" s="1"/>
  <c r="F29" i="9"/>
  <c r="G29" i="9" s="1"/>
  <c r="H29" i="9" s="1"/>
  <c r="F31" i="9"/>
  <c r="G31" i="9" s="1"/>
  <c r="H31" i="9" s="1"/>
  <c r="F34" i="9"/>
  <c r="G34" i="9" s="1"/>
  <c r="H34" i="9" s="1"/>
  <c r="F18" i="9"/>
  <c r="G18" i="9" s="1"/>
  <c r="H18" i="9" s="1"/>
  <c r="F17" i="9"/>
  <c r="G19" i="9"/>
  <c r="H19" i="9" s="1"/>
  <c r="G17" i="9"/>
  <c r="H17" i="9" s="1"/>
  <c r="H72" i="8"/>
  <c r="G72" i="8"/>
  <c r="H46" i="8"/>
  <c r="G38" i="8"/>
  <c r="H38" i="8" s="1"/>
  <c r="F39" i="8"/>
  <c r="G39" i="8" s="1"/>
  <c r="H39" i="8" s="1"/>
  <c r="F41" i="8"/>
  <c r="G41" i="8" s="1"/>
  <c r="H41" i="8" s="1"/>
  <c r="F44" i="8"/>
  <c r="G44" i="8" s="1"/>
  <c r="H44" i="8" s="1"/>
  <c r="F48" i="8"/>
  <c r="G48" i="8" s="1"/>
  <c r="H48" i="8" s="1"/>
  <c r="F50" i="8"/>
  <c r="G50" i="8" s="1"/>
  <c r="H50" i="8" s="1"/>
  <c r="F52" i="8"/>
  <c r="G52" i="8" s="1"/>
  <c r="H52" i="8" s="1"/>
  <c r="F55" i="8"/>
  <c r="G55" i="8" s="1"/>
  <c r="H55" i="8" s="1"/>
  <c r="F56" i="8"/>
  <c r="G56" i="8" s="1"/>
  <c r="H56" i="8" s="1"/>
  <c r="F58" i="8"/>
  <c r="G58" i="8" s="1"/>
  <c r="H58" i="8" s="1"/>
  <c r="F38" i="8"/>
  <c r="F37" i="8"/>
  <c r="G37" i="8" s="1"/>
  <c r="H37" i="8" s="1"/>
  <c r="M71" i="6"/>
  <c r="L71" i="6"/>
  <c r="K71" i="6"/>
  <c r="J71" i="6"/>
  <c r="I71" i="6"/>
  <c r="C18" i="6"/>
  <c r="C24" i="6" s="1"/>
  <c r="G78" i="8"/>
  <c r="F72" i="8"/>
  <c r="F57" i="9"/>
  <c r="H71" i="6"/>
  <c r="G71" i="6"/>
  <c r="F71" i="6"/>
  <c r="G69" i="6"/>
  <c r="E60" i="6"/>
  <c r="E59" i="6"/>
  <c r="E57" i="6"/>
  <c r="E56" i="6"/>
  <c r="E53" i="6"/>
  <c r="E36" i="6"/>
  <c r="D45" i="5"/>
  <c r="I68" i="6"/>
  <c r="J68" i="6"/>
  <c r="H68" i="6"/>
  <c r="G68" i="6"/>
  <c r="F68" i="6"/>
  <c r="H69" i="6"/>
  <c r="I69" i="6"/>
  <c r="J69" i="6"/>
  <c r="K69" i="6"/>
  <c r="L69" i="6"/>
  <c r="F55" i="9" s="1"/>
  <c r="M69" i="6"/>
  <c r="F70" i="8" s="1"/>
  <c r="G70" i="8" s="1"/>
  <c r="H70" i="8" s="1"/>
  <c r="G55" i="9" l="1"/>
  <c r="H55" i="9" s="1"/>
  <c r="G51" i="9"/>
  <c r="E37" i="6"/>
  <c r="D49" i="5"/>
  <c r="H51" i="9" l="1"/>
  <c r="F37" i="6" l="1"/>
  <c r="G37" i="6" s="1"/>
  <c r="H37" i="6" s="1"/>
  <c r="H62" i="6" s="1"/>
  <c r="H63" i="6" s="1"/>
  <c r="F36" i="6"/>
  <c r="G34" i="8"/>
  <c r="F33" i="6"/>
  <c r="D77" i="9"/>
  <c r="H73" i="9"/>
  <c r="H63" i="9"/>
  <c r="D67" i="9"/>
  <c r="F62" i="6" l="1"/>
  <c r="F63" i="6" s="1"/>
  <c r="G36" i="6"/>
  <c r="G62" i="6" s="1"/>
  <c r="G63" i="6" s="1"/>
  <c r="F67" i="6"/>
  <c r="G67" i="6" l="1"/>
  <c r="F70" i="6"/>
  <c r="H67" i="6" l="1"/>
  <c r="J67" i="6"/>
  <c r="I67" i="6"/>
  <c r="C34" i="6" l="1"/>
  <c r="D37" i="4" l="1"/>
  <c r="D49" i="4"/>
  <c r="F53" i="9" l="1"/>
  <c r="C33" i="6" l="1"/>
  <c r="G57" i="9" l="1"/>
  <c r="H57" i="9" s="1"/>
  <c r="G30" i="3" l="1"/>
  <c r="D61" i="4" l="1"/>
  <c r="G53" i="9" l="1"/>
  <c r="H53" i="9" s="1"/>
  <c r="G29" i="3"/>
  <c r="G34" i="6" l="1"/>
  <c r="H34" i="6" s="1"/>
  <c r="I34" i="6" s="1"/>
  <c r="J34" i="6" s="1"/>
  <c r="K34" i="6" s="1"/>
  <c r="M34" i="6" l="1"/>
  <c r="L34" i="6"/>
  <c r="H14" i="9" l="1"/>
  <c r="G14" i="9"/>
  <c r="H34" i="8"/>
  <c r="G35" i="6"/>
  <c r="D35" i="8"/>
  <c r="D15" i="9" s="1"/>
  <c r="D34" i="8"/>
  <c r="D14" i="9" s="1"/>
  <c r="D33" i="5"/>
  <c r="D15" i="5"/>
  <c r="D14" i="5"/>
  <c r="D13" i="5"/>
  <c r="G20" i="3"/>
  <c r="G19" i="3"/>
  <c r="A7" i="3"/>
  <c r="B10" i="2"/>
  <c r="B34" i="8" l="1"/>
  <c r="B14" i="9"/>
  <c r="B35" i="8"/>
  <c r="B15" i="9"/>
  <c r="D17" i="5"/>
  <c r="F66" i="6"/>
  <c r="F72" i="6" s="1"/>
  <c r="I35" i="6"/>
  <c r="H35" i="6"/>
  <c r="G66" i="6" l="1"/>
  <c r="J35" i="6"/>
  <c r="H66" i="6" l="1"/>
  <c r="I66" i="6" s="1"/>
  <c r="J66" i="6" s="1"/>
  <c r="K35" i="6"/>
  <c r="M35" i="6" l="1"/>
  <c r="G36" i="8" s="1"/>
  <c r="H36" i="8" s="1"/>
  <c r="F28" i="9"/>
  <c r="G28" i="9" s="1"/>
  <c r="H28" i="9" s="1"/>
  <c r="L35" i="6"/>
  <c r="K66" i="6"/>
  <c r="F52" i="9" s="1"/>
  <c r="G16" i="9" l="1"/>
  <c r="H16" i="9" s="1"/>
  <c r="L66" i="6"/>
  <c r="F27" i="9"/>
  <c r="G27" i="9" s="1"/>
  <c r="H27" i="9" s="1"/>
  <c r="F47" i="8" l="1"/>
  <c r="G47" i="8" s="1"/>
  <c r="H47" i="8" s="1"/>
  <c r="M66" i="6"/>
  <c r="F67" i="8" s="1"/>
  <c r="F46" i="8"/>
  <c r="G52" i="9" l="1"/>
  <c r="G67" i="8"/>
  <c r="H67" i="8" s="1"/>
  <c r="H52" i="9" l="1"/>
  <c r="G64" i="6" l="1"/>
  <c r="G70" i="6" l="1"/>
  <c r="G72" i="6" s="1"/>
  <c r="F43" i="9" l="1"/>
  <c r="G43" i="9" s="1"/>
  <c r="H43" i="9" s="1"/>
  <c r="F39" i="9"/>
  <c r="G39" i="9" s="1"/>
  <c r="H39" i="9" s="1"/>
  <c r="I62" i="6" l="1"/>
  <c r="I63" i="6" s="1"/>
  <c r="F42" i="9" l="1"/>
  <c r="G42" i="9" s="1"/>
  <c r="H42" i="9" s="1"/>
  <c r="J62" i="6" l="1"/>
  <c r="J63" i="6" s="1"/>
  <c r="F24" i="9" l="1"/>
  <c r="G24" i="9" s="1"/>
  <c r="H24" i="9" s="1"/>
  <c r="F43" i="8" l="1"/>
  <c r="G43" i="8" s="1"/>
  <c r="H43" i="8" s="1"/>
  <c r="F61" i="8"/>
  <c r="G61" i="8" s="1"/>
  <c r="H61" i="8" s="1"/>
  <c r="F57" i="8" l="1"/>
  <c r="G57" i="8" s="1"/>
  <c r="H57" i="8" s="1"/>
  <c r="H64" i="6"/>
  <c r="H70" i="6" l="1"/>
  <c r="H72" i="6" s="1"/>
  <c r="F60" i="8" l="1"/>
  <c r="G60" i="8" s="1"/>
  <c r="H60" i="8" s="1"/>
  <c r="I70" i="6"/>
  <c r="I72" i="6" s="1"/>
  <c r="I64" i="6"/>
  <c r="K62" i="6" l="1"/>
  <c r="K63" i="6" s="1"/>
  <c r="F36" i="9"/>
  <c r="G36" i="9" s="1"/>
  <c r="H36" i="9" s="1"/>
  <c r="J70" i="6" l="1"/>
  <c r="J72" i="6" s="1"/>
  <c r="J64" i="6"/>
  <c r="K70" i="6" l="1"/>
  <c r="K72" i="6" l="1"/>
  <c r="F56" i="9"/>
  <c r="K64" i="6"/>
  <c r="F45" i="9" l="1"/>
  <c r="G45" i="9" l="1"/>
  <c r="G46" i="9" s="1"/>
  <c r="F46" i="9"/>
  <c r="H45" i="9" l="1"/>
  <c r="H46" i="9" s="1"/>
  <c r="L62" i="6" l="1"/>
  <c r="L63" i="6" s="1"/>
  <c r="L70" i="6" l="1"/>
  <c r="L65" i="6"/>
  <c r="L72" i="6" l="1"/>
  <c r="G56" i="9" l="1"/>
  <c r="F58" i="9"/>
  <c r="G58" i="9" l="1"/>
  <c r="H56" i="9"/>
  <c r="H58" i="9" s="1"/>
  <c r="M62" i="6" l="1"/>
  <c r="M63" i="6" s="1"/>
  <c r="M70" i="6" s="1"/>
  <c r="F54" i="8"/>
  <c r="G54" i="8" s="1"/>
  <c r="H54" i="8" s="1"/>
  <c r="F63" i="8"/>
  <c r="F64" i="8" s="1"/>
  <c r="M64" i="6" l="1"/>
  <c r="H63" i="8"/>
  <c r="G63" i="8"/>
  <c r="G64" i="8" s="1"/>
  <c r="F71" i="8"/>
  <c r="M72" i="6"/>
  <c r="F73" i="8" s="1"/>
  <c r="H64" i="8" l="1"/>
  <c r="H65" i="8" s="1"/>
  <c r="G71" i="8"/>
  <c r="H71" i="8" s="1"/>
  <c r="G65" i="8"/>
  <c r="G73" i="8" l="1"/>
  <c r="H73" i="8" s="1"/>
</calcChain>
</file>

<file path=xl/sharedStrings.xml><?xml version="1.0" encoding="utf-8"?>
<sst xmlns="http://schemas.openxmlformats.org/spreadsheetml/2006/main" count="331" uniqueCount="210">
  <si>
    <t xml:space="preserve">Associates of: </t>
  </si>
  <si>
    <t xml:space="preserve">Cornerstone Financial Associates </t>
  </si>
  <si>
    <t>161 Madison Avenue</t>
  </si>
  <si>
    <t>Suite 230</t>
  </si>
  <si>
    <t>Morristown, NJ 07960</t>
  </si>
  <si>
    <t>Name</t>
  </si>
  <si>
    <t>Telephone</t>
  </si>
  <si>
    <t>Email</t>
  </si>
  <si>
    <t>Address</t>
  </si>
  <si>
    <t>BENEFICIARY CONTACT INFORMATION</t>
  </si>
  <si>
    <t>161 Madison Avenue, Suite 230, Morristown, NJ  07960</t>
  </si>
  <si>
    <t>Page | 2</t>
  </si>
  <si>
    <t>SOCIAL SECURITY MAXIMIZATION</t>
  </si>
  <si>
    <t>Timing is the key to maximizing your social security benefit. The later you begin receiving your benefit, the better. The table below lists the necessary steps for maximizing your social security benefit. Your maximization strategy is compared to your full retirement age strategy to help you understand the benefit of a delay. Your work with our professional team will assist you in determining whether your maximization strategy is optimal for you.</t>
  </si>
  <si>
    <t>STRATEGY</t>
  </si>
  <si>
    <t>DESCRIPTION</t>
  </si>
  <si>
    <t>COMBINED MONTHLY</t>
  </si>
  <si>
    <t>BENEFIT INCOME</t>
  </si>
  <si>
    <t>INPUT HERE TO POPULATE TABLE</t>
  </si>
  <si>
    <t>Page | 3</t>
  </si>
  <si>
    <t>Age</t>
  </si>
  <si>
    <t>DOB</t>
  </si>
  <si>
    <t>III. Liabilities/Debt</t>
  </si>
  <si>
    <t>Total Liabilities/Debt</t>
  </si>
  <si>
    <t>Page | 4</t>
  </si>
  <si>
    <t>Net Worth</t>
  </si>
  <si>
    <t>Total Current Monthly Income</t>
  </si>
  <si>
    <t xml:space="preserve">Monthly Household Expenses (before taxes) </t>
  </si>
  <si>
    <t>Page | 5</t>
  </si>
  <si>
    <t>CORNERSTONE RETIREMENT PILLARS</t>
  </si>
  <si>
    <t>I. Liquidity</t>
  </si>
  <si>
    <t>II. Income</t>
  </si>
  <si>
    <t>SS</t>
  </si>
  <si>
    <t>INFL</t>
  </si>
  <si>
    <t>Page | 6</t>
  </si>
  <si>
    <t>RISK ANALYSIS 1</t>
  </si>
  <si>
    <t>Project Financial Impact on Surviving Spouse</t>
  </si>
  <si>
    <t>(survives)</t>
  </si>
  <si>
    <t xml:space="preserve">Total Death Benefit Proceeds </t>
  </si>
  <si>
    <t>Projected Financial Impact on Household Income</t>
  </si>
  <si>
    <t>In LTC</t>
  </si>
  <si>
    <t xml:space="preserve">In Home Care </t>
  </si>
  <si>
    <t xml:space="preserve">Community and Assisted Living </t>
  </si>
  <si>
    <t>Homemaker Services</t>
  </si>
  <si>
    <t>Adult Day Healthcare</t>
  </si>
  <si>
    <t>Home Health Aide</t>
  </si>
  <si>
    <t xml:space="preserve">Assisted Living Facility </t>
  </si>
  <si>
    <t xml:space="preserve">Nursing Home Facility </t>
  </si>
  <si>
    <t>Semi-Private Room</t>
  </si>
  <si>
    <t xml:space="preserve">Private Room </t>
  </si>
  <si>
    <t>Risk</t>
  </si>
  <si>
    <t>Current Status</t>
  </si>
  <si>
    <t>Explanations</t>
  </si>
  <si>
    <t>Longevity Risk</t>
  </si>
  <si>
    <t xml:space="preserve">High </t>
  </si>
  <si>
    <t>Health Risk</t>
  </si>
  <si>
    <t>Mortality Risk</t>
  </si>
  <si>
    <t xml:space="preserve">Medium </t>
  </si>
  <si>
    <t>Inflation Risk</t>
  </si>
  <si>
    <t>Market Risk</t>
  </si>
  <si>
    <t xml:space="preserve">Tax Risk </t>
  </si>
  <si>
    <t>*The Cost of Care varies on care settings, geographic location of care and level of care required</t>
  </si>
  <si>
    <t xml:space="preserve">Notes #1 </t>
  </si>
  <si>
    <t>for</t>
  </si>
  <si>
    <t>ACTION PLAN</t>
  </si>
  <si>
    <t xml:space="preserve">earnings record in the estimated amount </t>
  </si>
  <si>
    <r>
      <t xml:space="preserve">from Social Security. It is sometimes called </t>
    </r>
    <r>
      <rPr>
        <b/>
        <i/>
        <sz val="11"/>
        <color rgb="FF000000"/>
        <rFont val="Calibri"/>
        <family val="2"/>
      </rPr>
      <t xml:space="preserve">Normal Retirement Age. </t>
    </r>
  </si>
  <si>
    <t xml:space="preserve">Key SOCIAL SECURITY Terms </t>
  </si>
  <si>
    <r>
      <rPr>
        <b/>
        <i/>
        <sz val="11"/>
        <color rgb="FF000000"/>
        <rFont val="Calibri"/>
        <family val="2"/>
      </rPr>
      <t>Primary Insurance Amount (PIA)</t>
    </r>
    <r>
      <rPr>
        <sz val="11"/>
        <color indexed="8"/>
        <rFont val="Calibri"/>
        <family val="2"/>
      </rPr>
      <t xml:space="preserve"> is the amount of monthly benefits one would receive when one </t>
    </r>
  </si>
  <si>
    <r>
      <rPr>
        <b/>
        <i/>
        <sz val="11"/>
        <color rgb="FF000000"/>
        <rFont val="Calibri"/>
        <family val="2"/>
      </rPr>
      <t>Full Retirement Age (FRA)</t>
    </r>
    <r>
      <rPr>
        <sz val="11"/>
        <color indexed="8"/>
        <rFont val="Calibri"/>
        <family val="2"/>
      </rPr>
      <t xml:space="preserve"> is the age at which an individual receives the full retirement benefit</t>
    </r>
  </si>
  <si>
    <t xml:space="preserve">begins retirement benefits at their Full Retirement Age.  </t>
  </si>
  <si>
    <r>
      <rPr>
        <b/>
        <i/>
        <sz val="11"/>
        <color rgb="FF000000"/>
        <rFont val="Calibri"/>
        <family val="2"/>
      </rPr>
      <t>Cost of Living Adjustments (COLA)</t>
    </r>
    <r>
      <rPr>
        <sz val="11"/>
        <color indexed="8"/>
        <rFont val="Calibri"/>
        <family val="2"/>
      </rPr>
      <t xml:space="preserve"> is an increase made to Social Security Income to counteract the </t>
    </r>
  </si>
  <si>
    <r>
      <t xml:space="preserve">effects of rising prices in the economy, which is </t>
    </r>
    <r>
      <rPr>
        <b/>
        <i/>
        <sz val="11"/>
        <color rgb="FF000000"/>
        <rFont val="Calibri"/>
        <family val="2"/>
      </rPr>
      <t xml:space="preserve">Inflation.  </t>
    </r>
  </si>
  <si>
    <t xml:space="preserve">Notes </t>
  </si>
  <si>
    <t xml:space="preserve">Total Illiquid Assets </t>
  </si>
  <si>
    <t xml:space="preserve">Total Liquid Assets </t>
  </si>
  <si>
    <t xml:space="preserve">Total Liabilities/Debt </t>
  </si>
  <si>
    <t>Net Monthly (Pre-Tax) Income</t>
  </si>
  <si>
    <r>
      <rPr>
        <b/>
        <i/>
        <sz val="11"/>
        <color indexed="8"/>
        <rFont val="Calibri"/>
        <family val="2"/>
      </rPr>
      <t>*</t>
    </r>
    <r>
      <rPr>
        <b/>
        <i/>
        <sz val="11"/>
        <color indexed="12"/>
        <rFont val="Calibri"/>
        <family val="2"/>
      </rPr>
      <t>less: household expenses</t>
    </r>
  </si>
  <si>
    <t xml:space="preserve">Total Insurance / Protection </t>
  </si>
  <si>
    <t xml:space="preserve">III. Insurance / Protection </t>
  </si>
  <si>
    <t xml:space="preserve">less of Care - Assisted Living Facility </t>
  </si>
  <si>
    <t xml:space="preserve">   Total Net Income (Projected)</t>
  </si>
  <si>
    <t xml:space="preserve">I. Illiquid Assets &amp; Qualified Plans </t>
  </si>
  <si>
    <t>II. Liquid Assets &amp; Non-Qualified Investments</t>
  </si>
  <si>
    <t xml:space="preserve">THE SIX MAJOR RISKS IN RETIREMENT </t>
  </si>
  <si>
    <t xml:space="preserve">Social Security Income Payments = Lifetime Income Streams   </t>
  </si>
  <si>
    <t xml:space="preserve">Personal Pension = Lifetime Income Streams   </t>
  </si>
  <si>
    <t xml:space="preserve">Taxable Income (Projected) </t>
  </si>
  <si>
    <r>
      <t xml:space="preserve">Income Distribution Maximization Strategy (monthly) -  </t>
    </r>
    <r>
      <rPr>
        <b/>
        <i/>
        <sz val="14"/>
        <color rgb="FF000000"/>
        <rFont val="Calibri"/>
        <family val="2"/>
      </rPr>
      <t>4% Distribution from Invested Assets</t>
    </r>
  </si>
  <si>
    <t xml:space="preserve">The majority of income will be subject to whatever changes in the tax code prevail during retirement.  </t>
  </si>
  <si>
    <t>Page | 7</t>
  </si>
  <si>
    <t>Page | 8</t>
  </si>
  <si>
    <t>Page | 9</t>
  </si>
  <si>
    <t xml:space="preserve">Checking Account and/or Savings Account </t>
  </si>
  <si>
    <t>No plan for long term care to cover a majority of any In-Home, Assisted Living Facility, or Nursing Home expenses. It's recommended to introduce options for coverage</t>
  </si>
  <si>
    <t xml:space="preserve">   Total Income (Projected)</t>
  </si>
  <si>
    <t xml:space="preserve">   Total Income (Projected) </t>
  </si>
  <si>
    <t xml:space="preserve">Full </t>
  </si>
  <si>
    <t xml:space="preserve">Retirement </t>
  </si>
  <si>
    <t>Maxim</t>
  </si>
  <si>
    <t xml:space="preserve">Age </t>
  </si>
  <si>
    <t xml:space="preserve">NOTE: </t>
  </si>
  <si>
    <t xml:space="preserve">Delayed </t>
  </si>
  <si>
    <t>Additional Outstanding Debt, #2</t>
  </si>
  <si>
    <t xml:space="preserve">Should one lose one Social Security, it will interupt to cover daily living expenses.  </t>
  </si>
  <si>
    <t>www.cornerstonefra.com</t>
  </si>
  <si>
    <t>Agenda</t>
  </si>
  <si>
    <t xml:space="preserve">1 - Introduction of Social Security Analysis </t>
  </si>
  <si>
    <t>Liquidity Analysis</t>
  </si>
  <si>
    <t>Income Analysis</t>
  </si>
  <si>
    <t>Protection &amp; Living Care Analysis</t>
  </si>
  <si>
    <t xml:space="preserve">3 - Questions &amp; Answers </t>
  </si>
  <si>
    <t xml:space="preserve">4 - Next Zoom Session </t>
  </si>
  <si>
    <t xml:space="preserve">Age   </t>
  </si>
  <si>
    <t>Additional Outstanding Debt, #1</t>
  </si>
  <si>
    <t xml:space="preserve">2 - Action Plan Presentation </t>
  </si>
  <si>
    <t>Recommendations &amp; Why</t>
  </si>
  <si>
    <t>Page | 10</t>
  </si>
  <si>
    <t>Page | 11</t>
  </si>
  <si>
    <t xml:space="preserve">NOTES </t>
  </si>
  <si>
    <t xml:space="preserve">Sequence Risk </t>
  </si>
  <si>
    <t>All assets are subject to market flucutation and market volatility, therefore creating risk of outliving monies</t>
  </si>
  <si>
    <t>Costs are likely to continue climbing during retirement. It would be advisable to have some income growing while not exposed to Market Risk</t>
  </si>
  <si>
    <t>Sequence-of-Return Risk a potential concern for assets in market.  Spouse would experience a significant loss of retirement income.</t>
  </si>
  <si>
    <t>Non-Qualified Accounts, Certificate-of-Deposits, Etc…</t>
  </si>
  <si>
    <r>
      <t xml:space="preserve">Repositioning of Assets - Personal Pension </t>
    </r>
    <r>
      <rPr>
        <b/>
        <i/>
        <sz val="11"/>
        <color rgb="FF002060"/>
        <rFont val="Calibri"/>
        <family val="2"/>
      </rPr>
      <t>Increasing</t>
    </r>
    <r>
      <rPr>
        <b/>
        <i/>
        <sz val="11"/>
        <color theme="1"/>
        <rFont val="Calibri"/>
        <family val="2"/>
      </rPr>
      <t xml:space="preserve"> Strategy </t>
    </r>
  </si>
  <si>
    <t xml:space="preserve">less: Contributions to Qualified Funds </t>
  </si>
  <si>
    <r>
      <rPr>
        <b/>
        <i/>
        <sz val="11"/>
        <color indexed="8"/>
        <rFont val="Calibri"/>
        <family val="2"/>
      </rPr>
      <t>*</t>
    </r>
    <r>
      <rPr>
        <b/>
        <i/>
        <sz val="11"/>
        <color indexed="12"/>
        <rFont val="Calibri"/>
        <family val="2"/>
      </rPr>
      <t>less: Payroll Taxes</t>
    </r>
  </si>
  <si>
    <t xml:space="preserve">less: Medicare Deductions </t>
  </si>
  <si>
    <t xml:space="preserve">                      RISK ANALYSIS 2</t>
  </si>
  <si>
    <r>
      <rPr>
        <b/>
        <i/>
        <sz val="14"/>
        <color rgb="FF000000"/>
        <rFont val="Calibri"/>
        <family val="2"/>
      </rPr>
      <t xml:space="preserve">Our </t>
    </r>
    <r>
      <rPr>
        <b/>
        <i/>
        <sz val="14"/>
        <color theme="6" tint="-0.499984740745262"/>
        <rFont val="Calibri"/>
        <family val="2"/>
      </rPr>
      <t>Long Term Care</t>
    </r>
    <r>
      <rPr>
        <b/>
        <i/>
        <sz val="14"/>
        <color rgb="FF000000"/>
        <rFont val="Calibri"/>
        <family val="2"/>
      </rPr>
      <t xml:space="preserve"> recommendation today is the </t>
    </r>
    <r>
      <rPr>
        <b/>
        <i/>
        <sz val="14"/>
        <color theme="6" tint="-0.499984740745262"/>
        <rFont val="Calibri"/>
        <family val="2"/>
      </rPr>
      <t>OneAmerica Asset-Care III</t>
    </r>
    <r>
      <rPr>
        <b/>
        <i/>
        <sz val="14"/>
        <color rgb="FF000000"/>
        <rFont val="Calibri"/>
        <family val="2"/>
      </rPr>
      <t xml:space="preserve">
Reasons for Recommending </t>
    </r>
    <r>
      <rPr>
        <b/>
        <i/>
        <sz val="14"/>
        <color theme="6" tint="-0.499984740745262"/>
        <rFont val="Calibri"/>
        <family val="2"/>
      </rPr>
      <t>OneAmerica Assest-Care III</t>
    </r>
    <r>
      <rPr>
        <b/>
        <i/>
        <sz val="14"/>
        <color rgb="FF000000"/>
        <rFont val="Calibri"/>
        <family val="2"/>
      </rPr>
      <t xml:space="preserve">
* Unlimited Long-Term Care benefits for either or both lives
* Provides initial Death benefit, payable on the death of 2nd insured
* Return-of-Premium to no less than the single premium initially invested                                                                                                                                                                                                                                                                                                                                                                                                                                                                                                                                                                                                    * Guaranteed Minimum Interest Rate of 3%                                                                                                                                                                                                                                                                                                                                  * Qualifying Long-Term Care expense for "Nursing Home, Assisted Living, Home Health Care, and Adult Day Care Services."                                                                                                                                                                                                                                                                                                   * Elimination Periods of 30 Days and 60 Days                                                                                                                                                                                                                                                                                                                      
* 10-Year Surrender Schedule                                     </t>
    </r>
    <r>
      <rPr>
        <b/>
        <i/>
        <sz val="11"/>
        <color indexed="8"/>
        <rFont val="Calibri"/>
        <family val="2"/>
      </rPr>
      <t xml:space="preserve">                                                                                                                                                                                                                                                                                                                                                                                                                                                                                                                                                                                                                                                                                                                                                                                                                                                                                                                                                                                                                                                                                                                                                                                                                                                                                                                                                                                                                                                                                                                                                                                                                                                                                                                                                                                                                                   </t>
    </r>
  </si>
  <si>
    <t>Sick Scenario: "Long Term Care"- Age 80/80</t>
  </si>
  <si>
    <t>Additional Cash &amp; Cash Equivalent</t>
  </si>
  <si>
    <r>
      <t xml:space="preserve">Repositioning of Assets - Personal Pension </t>
    </r>
    <r>
      <rPr>
        <b/>
        <i/>
        <sz val="11"/>
        <color rgb="FF002060"/>
        <rFont val="Calibri"/>
        <family val="2"/>
      </rPr>
      <t>Fixed</t>
    </r>
    <r>
      <rPr>
        <b/>
        <i/>
        <sz val="11"/>
        <color theme="1"/>
        <rFont val="Calibri"/>
        <family val="2"/>
      </rPr>
      <t xml:space="preserve"> Strategy </t>
    </r>
  </si>
  <si>
    <t xml:space="preserve">Majority of assets are subject to market flucutation and market volatility. Recommended to reposition GTD Income Streams for both lives. </t>
  </si>
  <si>
    <t>Deceased Spouse Scenario: "Loss of a Loved One" - Age 90/90</t>
  </si>
  <si>
    <t>less: Contributions to Qualified Funds</t>
  </si>
  <si>
    <r>
      <rPr>
        <b/>
        <i/>
        <sz val="14"/>
        <color indexed="8"/>
        <rFont val="Calibri"/>
        <family val="2"/>
      </rPr>
      <t xml:space="preserve">Our </t>
    </r>
    <r>
      <rPr>
        <b/>
        <i/>
        <sz val="14"/>
        <color theme="6" tint="-0.499984740745262"/>
        <rFont val="Calibri"/>
        <family val="2"/>
      </rPr>
      <t>INCOME</t>
    </r>
    <r>
      <rPr>
        <b/>
        <i/>
        <sz val="14"/>
        <color indexed="8"/>
        <rFont val="Calibri"/>
        <family val="2"/>
      </rPr>
      <t xml:space="preserve"> recommendation today is the </t>
    </r>
    <r>
      <rPr>
        <b/>
        <i/>
        <sz val="14"/>
        <color theme="6" tint="-0.499984740745262"/>
        <rFont val="Calibri"/>
        <family val="2"/>
      </rPr>
      <t>Allianz Benefit Control</t>
    </r>
    <r>
      <rPr>
        <b/>
        <i/>
        <sz val="14"/>
        <color indexed="8"/>
        <rFont val="Calibri"/>
        <family val="2"/>
      </rPr>
      <t xml:space="preserve">
Reasons for Recommending </t>
    </r>
    <r>
      <rPr>
        <b/>
        <i/>
        <sz val="14"/>
        <color theme="6" tint="-0.499984740745262"/>
        <rFont val="Calibri"/>
        <family val="2"/>
      </rPr>
      <t>Allianz Benefit Control</t>
    </r>
    <r>
      <rPr>
        <b/>
        <i/>
        <sz val="14"/>
        <color indexed="8"/>
        <rFont val="Calibri"/>
        <family val="2"/>
      </rPr>
      <t xml:space="preserve">
1. Mitigate Market Risk on this portion of your portfolio
2. Mitigate Sequence-of-Returns Risk                                                                                                                                                                                                                                                                                                                                                                                                                                                                                                3. Defends Inflation Risk                                                                                                                                                                                                                                                                                                                                                                                                                                                                                                                                                                                                                           * During Deferral - Income Value Increases by 250% of the Bloomberg Dynamic Index                                                                                                                                                                                                                                                                                                                                                                                                * During Distribution - Income Increases by 150% of the Bloomberg Dynamic Index                                                                                                                                                                                                                                                                                                                                                                                                                                                                                                                                                                                                                         * Guaranteed Predictable Increasing Pension-Like Income for Life
* 32% Income Bonus                                                                                                                                                                                                                                                                                                                                                                                                                                                                                                                                 * 0% Fee 
* 10-Year Surrender Schedule                                                                 </t>
    </r>
    <r>
      <rPr>
        <b/>
        <i/>
        <sz val="11"/>
        <color indexed="8"/>
        <rFont val="Calibri"/>
        <family val="2"/>
      </rPr>
      <t xml:space="preserve">                                                                                                                                                                                                                                                                                                                                                                                                                                                                                                                                                                                                                                                                                                                                                                                                                                                                                                                                                                                                                                                                                                                                                                                                                                                                                                                                                                                                                                                                                                                                                                                                                                                                                                                                                                                                       </t>
    </r>
  </si>
  <si>
    <t xml:space="preserve">INCOME ACCOUNTS AND PAYMENTS </t>
  </si>
  <si>
    <t xml:space="preserve">INFLATIONARY ACCOUNTS </t>
  </si>
  <si>
    <t>n/a</t>
  </si>
  <si>
    <t>Husband and Wife Sir Name</t>
  </si>
  <si>
    <t xml:space="preserve">State </t>
  </si>
  <si>
    <t xml:space="preserve">Husband and Wife Sir Name </t>
  </si>
  <si>
    <t xml:space="preserve">Husband and Wife CONTACT INFORMATION </t>
  </si>
  <si>
    <t xml:space="preserve">Husband Sir Name </t>
  </si>
  <si>
    <t xml:space="preserve">Wife Sir Name </t>
  </si>
  <si>
    <t>(123) 456-7890</t>
  </si>
  <si>
    <t xml:space="preserve">email of preference </t>
  </si>
  <si>
    <t xml:space="preserve">Address of Preference </t>
  </si>
  <si>
    <t xml:space="preserve">Child #1 </t>
  </si>
  <si>
    <t>XX</t>
  </si>
  <si>
    <t>Child #2</t>
  </si>
  <si>
    <t>Child #3</t>
  </si>
  <si>
    <t>(Wife $X,XXX, Husband $X,XXX)</t>
  </si>
  <si>
    <t>$X,XXX/month</t>
  </si>
  <si>
    <t>Normal Life, Cumulative = $X,XXX,XXX</t>
  </si>
  <si>
    <r>
      <rPr>
        <b/>
        <i/>
        <sz val="11"/>
        <color theme="1"/>
        <rFont val="Calibri"/>
        <family val="2"/>
      </rPr>
      <t>Wife</t>
    </r>
    <r>
      <rPr>
        <sz val="11"/>
        <color theme="1"/>
        <rFont val="Calibri"/>
        <family val="2"/>
      </rPr>
      <t xml:space="preserve"> begins benefits based on her </t>
    </r>
  </si>
  <si>
    <r>
      <rPr>
        <b/>
        <i/>
        <sz val="11"/>
        <color theme="1"/>
        <rFont val="Calibri"/>
        <family val="2"/>
      </rPr>
      <t>Husband</t>
    </r>
    <r>
      <rPr>
        <sz val="11"/>
        <color theme="1"/>
        <rFont val="Calibri"/>
        <family val="2"/>
      </rPr>
      <t xml:space="preserve"> begins benefits based on his </t>
    </r>
  </si>
  <si>
    <r>
      <t xml:space="preserve">of </t>
    </r>
    <r>
      <rPr>
        <b/>
        <i/>
        <sz val="11"/>
        <color rgb="FF000000"/>
        <rFont val="Calibri"/>
        <family val="2"/>
      </rPr>
      <t>$X,XXX</t>
    </r>
    <r>
      <rPr>
        <sz val="11"/>
        <color indexed="8"/>
        <rFont val="Calibri"/>
        <family val="2"/>
      </rPr>
      <t xml:space="preserve"> for Month</t>
    </r>
    <r>
      <rPr>
        <b/>
        <i/>
        <sz val="11"/>
        <color rgb="FF000000"/>
        <rFont val="Calibri"/>
        <family val="2"/>
      </rPr>
      <t xml:space="preserve"> Year at Age 67.</t>
    </r>
  </si>
  <si>
    <r>
      <t xml:space="preserve">of </t>
    </r>
    <r>
      <rPr>
        <b/>
        <i/>
        <sz val="11"/>
        <color rgb="FF000000"/>
        <rFont val="Calibri"/>
        <family val="2"/>
      </rPr>
      <t>$X,XXX</t>
    </r>
    <r>
      <rPr>
        <sz val="11"/>
        <color indexed="8"/>
        <rFont val="Calibri"/>
        <family val="2"/>
      </rPr>
      <t xml:space="preserve"> for Month</t>
    </r>
    <r>
      <rPr>
        <b/>
        <i/>
        <sz val="11"/>
        <color rgb="FF000000"/>
        <rFont val="Calibri"/>
        <family val="2"/>
      </rPr>
      <t xml:space="preserve"> Year at Age 70.</t>
    </r>
  </si>
  <si>
    <t>Husband and Wife Sir Name DATA</t>
  </si>
  <si>
    <t>01.01.1961</t>
  </si>
  <si>
    <r>
      <t xml:space="preserve">Primary </t>
    </r>
    <r>
      <rPr>
        <b/>
        <i/>
        <sz val="11"/>
        <color theme="6" tint="-0.499984740745262"/>
        <rFont val="Calibri"/>
        <family val="2"/>
      </rPr>
      <t>STATE</t>
    </r>
    <r>
      <rPr>
        <b/>
        <i/>
        <sz val="11"/>
        <color theme="1"/>
        <rFont val="Calibri"/>
        <family val="2"/>
      </rPr>
      <t xml:space="preserve"> Residence, Fair Market Value </t>
    </r>
  </si>
  <si>
    <t xml:space="preserve">Husband's 401(k) Retirement Company Plan </t>
  </si>
  <si>
    <t>Personal Contributing XX%</t>
  </si>
  <si>
    <t>Employer Matching Contribution of XX%</t>
  </si>
  <si>
    <t xml:space="preserve">Husband's Qualified IRA Account </t>
  </si>
  <si>
    <t xml:space="preserve">Wife's 401(k) Retirement Company Plan </t>
  </si>
  <si>
    <t>Husband's ROTH IRA Account</t>
  </si>
  <si>
    <t xml:space="preserve">Wife's Qualified IRA Account </t>
  </si>
  <si>
    <t>Wife's ROTH IRA Account</t>
  </si>
  <si>
    <r>
      <t xml:space="preserve">Mortgage, Primary </t>
    </r>
    <r>
      <rPr>
        <b/>
        <i/>
        <sz val="11"/>
        <color theme="6" tint="-0.499984740745262"/>
        <rFont val="Calibri"/>
        <family val="2"/>
      </rPr>
      <t>STATE</t>
    </r>
    <r>
      <rPr>
        <b/>
        <i/>
        <sz val="11"/>
        <color theme="1"/>
        <rFont val="Calibri"/>
        <family val="2"/>
      </rPr>
      <t xml:space="preserve"> Residence </t>
    </r>
  </si>
  <si>
    <t>Husband and Wife Sir Name DEMOGRAPHICS</t>
  </si>
  <si>
    <t xml:space="preserve">Husband's Personal Whole Life Proctection Coverage in Place </t>
  </si>
  <si>
    <t>Cash Value of $XX,XXX</t>
  </si>
  <si>
    <t xml:space="preserve">$X,XXX a Year Premium </t>
  </si>
  <si>
    <t xml:space="preserve">Wife's Personal Term Life Insurance Proctection Coverage in Place </t>
  </si>
  <si>
    <t>Premium of $XXX a month</t>
  </si>
  <si>
    <t>Expiration Month and Year</t>
  </si>
  <si>
    <t>Husband - No Long Term Care in place</t>
  </si>
  <si>
    <t>Wife's - No Long Term Care in place</t>
  </si>
  <si>
    <t xml:space="preserve">Husband's Monthly Wages &amp; Income </t>
  </si>
  <si>
    <t xml:space="preserve">Wife's W2 Monthly Wages &amp; Income </t>
  </si>
  <si>
    <t xml:space="preserve">Husband's Pension Payments (Joint Survivorship) </t>
  </si>
  <si>
    <t xml:space="preserve">Husband and Wife Sir name </t>
  </si>
  <si>
    <t>01.02.1961</t>
  </si>
  <si>
    <t xml:space="preserve">Husband's  - Social Security Income Payments </t>
  </si>
  <si>
    <t xml:space="preserve">Wife's - Social Security Income Payments </t>
  </si>
  <si>
    <t>less: monthly taxes avg (Federal, State)</t>
  </si>
  <si>
    <t>Effective Tax Rate (Federal, State)</t>
  </si>
  <si>
    <t>Estimated Husband's RMD's</t>
  </si>
  <si>
    <t>Estimated Wife's RMDs</t>
  </si>
  <si>
    <t>Husband at Age 90</t>
  </si>
  <si>
    <t>Wife at Age 90</t>
  </si>
  <si>
    <t>less: monthly taxes avg (Federal, STATE)</t>
  </si>
  <si>
    <t>Effective Tax Rate (Federal, STATE)</t>
  </si>
  <si>
    <t>Husband Age 80</t>
  </si>
  <si>
    <t>Wife at Age 80</t>
  </si>
  <si>
    <t xml:space="preserve">Husband's - Asset-Based Long Term Care Coverage Recommendation </t>
  </si>
  <si>
    <t xml:space="preserve">Wife's - Asset-Based Long Term Care Coverage Recommendation </t>
  </si>
  <si>
    <t>Monthly Care Costs: State</t>
  </si>
  <si>
    <t xml:space="preserve">Monthly Care Costs: State </t>
  </si>
  <si>
    <t xml:space="preserve">Month &amp; Date </t>
  </si>
  <si>
    <t>X:XXpm (Eastern Standard Time)</t>
  </si>
  <si>
    <t>Your Company Name Here</t>
  </si>
  <si>
    <t>Your Slogan Here</t>
  </si>
  <si>
    <t>Your Name Here</t>
  </si>
  <si>
    <t>Email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</si>
</sst>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quot;$&quot;#,##0"/>
    <numFmt numFmtId="165" formatCode="&quot; &quot;&quot;$&quot;* #,##0&quot; &quot;;&quot; &quot;&quot;$&quot;* \(#,##0\);&quot; &quot;&quot;$&quot;* &quot;-&quot;??&quot; &quot;"/>
    <numFmt numFmtId="166" formatCode="&quot; &quot;&quot;$&quot;* #,##0.00&quot; &quot;;&quot; &quot;&quot;$&quot;* \(#,##0.00\);&quot; &quot;&quot;$&quot;* &quot;-&quot;??&quot; &quot;"/>
    <numFmt numFmtId="167" formatCode="0.0%"/>
    <numFmt numFmtId="168" formatCode="_(&quot;$&quot;* #,##0_);_(&quot;$&quot;* \(#,##0\);_(&quot;$&quot;* &quot;-&quot;??_);_(@_)"/>
    <numFmt numFmtId="169" formatCode="&quot;$&quot;#,##0.00"/>
  </numFmts>
  <fonts count="66" x14ac:knownFonts="1">
    <font>
      <sz val="11"/>
      <color indexed="8"/>
      <name val="Calibri"/>
    </font>
    <font>
      <b/>
      <sz val="11"/>
      <color indexed="8"/>
      <name val="Calibri"/>
      <family val="2"/>
    </font>
    <font>
      <sz val="26"/>
      <color indexed="8"/>
      <name val="Calibri"/>
      <family val="2"/>
    </font>
    <font>
      <i/>
      <sz val="20"/>
      <color indexed="8"/>
      <name val="Calibri"/>
      <family val="2"/>
    </font>
    <font>
      <sz val="10"/>
      <color indexed="8"/>
      <name val="Calibri"/>
      <family val="2"/>
    </font>
    <font>
      <sz val="10"/>
      <color indexed="12"/>
      <name val="Calibri"/>
      <family val="2"/>
    </font>
    <font>
      <b/>
      <sz val="16"/>
      <color indexed="8"/>
      <name val="Calibri"/>
      <family val="2"/>
    </font>
    <font>
      <b/>
      <sz val="11"/>
      <color indexed="10"/>
      <name val="Calibri"/>
      <family val="2"/>
    </font>
    <font>
      <sz val="12"/>
      <color indexed="8"/>
      <name val="Calibri"/>
      <family val="2"/>
    </font>
    <font>
      <b/>
      <i/>
      <sz val="11"/>
      <color indexed="8"/>
      <name val="Calibri"/>
      <family val="2"/>
    </font>
    <font>
      <i/>
      <sz val="10"/>
      <color indexed="8"/>
      <name val="Calibri"/>
      <family val="2"/>
    </font>
    <font>
      <sz val="11"/>
      <color indexed="10"/>
      <name val="Calibri"/>
      <family val="2"/>
    </font>
    <font>
      <i/>
      <sz val="11"/>
      <color indexed="19"/>
      <name val="Calibri"/>
      <family val="2"/>
    </font>
    <font>
      <i/>
      <sz val="11"/>
      <color indexed="20"/>
      <name val="Calibri"/>
      <family val="2"/>
    </font>
    <font>
      <i/>
      <sz val="11"/>
      <color indexed="21"/>
      <name val="Calibri"/>
      <family val="2"/>
    </font>
    <font>
      <i/>
      <sz val="11"/>
      <color indexed="12"/>
      <name val="Calibri"/>
      <family val="2"/>
    </font>
    <font>
      <i/>
      <sz val="11"/>
      <color indexed="8"/>
      <name val="Calibri"/>
      <family val="2"/>
    </font>
    <font>
      <b/>
      <i/>
      <sz val="11"/>
      <color indexed="19"/>
      <name val="Calibri"/>
      <family val="2"/>
    </font>
    <font>
      <b/>
      <sz val="14"/>
      <color indexed="8"/>
      <name val="Calibri"/>
      <family val="2"/>
    </font>
    <font>
      <b/>
      <sz val="12"/>
      <color indexed="8"/>
      <name val="Calibri"/>
      <family val="2"/>
    </font>
    <font>
      <b/>
      <i/>
      <sz val="11"/>
      <color indexed="12"/>
      <name val="Calibri"/>
      <family val="2"/>
    </font>
    <font>
      <sz val="12"/>
      <color indexed="27"/>
      <name val="Roboto"/>
    </font>
    <font>
      <b/>
      <u/>
      <sz val="12"/>
      <color indexed="8"/>
      <name val="Calibri"/>
      <family val="2"/>
    </font>
    <font>
      <b/>
      <i/>
      <sz val="11"/>
      <color indexed="29"/>
      <name val="Calibri"/>
      <family val="2"/>
    </font>
    <font>
      <b/>
      <i/>
      <sz val="11"/>
      <color indexed="31"/>
      <name val="Calibri"/>
      <family val="2"/>
    </font>
    <font>
      <b/>
      <i/>
      <sz val="10"/>
      <color indexed="8"/>
      <name val="Calibri"/>
      <family val="2"/>
    </font>
    <font>
      <sz val="16"/>
      <color indexed="8"/>
      <name val="Calibri"/>
      <family val="2"/>
    </font>
    <font>
      <b/>
      <i/>
      <sz val="16"/>
      <color indexed="8"/>
      <name val="Calibri"/>
      <family val="2"/>
    </font>
    <font>
      <u/>
      <sz val="11"/>
      <color indexed="8"/>
      <name val="Calibri"/>
      <family val="2"/>
    </font>
    <font>
      <sz val="11"/>
      <color indexed="8"/>
      <name val="Calibri"/>
      <family val="2"/>
    </font>
    <font>
      <sz val="11"/>
      <color theme="1"/>
      <name val="Calibri"/>
      <family val="2"/>
    </font>
    <font>
      <b/>
      <i/>
      <sz val="11"/>
      <color theme="6" tint="-0.499984740745262"/>
      <name val="Calibri"/>
      <family val="2"/>
    </font>
    <font>
      <b/>
      <i/>
      <sz val="11"/>
      <color rgb="FFFF0000"/>
      <name val="Calibri"/>
      <family val="2"/>
    </font>
    <font>
      <b/>
      <sz val="11"/>
      <color theme="1"/>
      <name val="Calibri"/>
      <family val="2"/>
    </font>
    <font>
      <b/>
      <sz val="11"/>
      <color theme="0"/>
      <name val="Helvetica Neue"/>
      <family val="2"/>
      <scheme val="minor"/>
    </font>
    <font>
      <b/>
      <sz val="11"/>
      <color theme="1"/>
      <name val="Helvetica Neue"/>
      <family val="2"/>
      <scheme val="minor"/>
    </font>
    <font>
      <b/>
      <i/>
      <sz val="11"/>
      <color theme="1"/>
      <name val="Calibri"/>
      <family val="2"/>
    </font>
    <font>
      <i/>
      <sz val="10"/>
      <color theme="1"/>
      <name val="Calibri"/>
      <family val="2"/>
    </font>
    <font>
      <b/>
      <i/>
      <sz val="11"/>
      <color rgb="FF0070C0"/>
      <name val="Calibri"/>
      <family val="2"/>
    </font>
    <font>
      <u/>
      <sz val="11"/>
      <color theme="10"/>
      <name val="Calibri"/>
      <family val="2"/>
    </font>
    <font>
      <sz val="8"/>
      <name val="Calibri"/>
      <family val="2"/>
    </font>
    <font>
      <b/>
      <i/>
      <sz val="11"/>
      <color rgb="FF002060"/>
      <name val="Calibri"/>
      <family val="2"/>
    </font>
    <font>
      <i/>
      <sz val="11"/>
      <color indexed="31"/>
      <name val="Calibri"/>
      <family val="2"/>
    </font>
    <font>
      <b/>
      <sz val="10"/>
      <color indexed="8"/>
      <name val="Calibri"/>
      <family val="2"/>
    </font>
    <font>
      <b/>
      <i/>
      <sz val="11"/>
      <color rgb="FF000000"/>
      <name val="Calibri"/>
      <family val="2"/>
    </font>
    <font>
      <b/>
      <sz val="11"/>
      <color theme="6" tint="-0.499984740745262"/>
      <name val="Calibri"/>
      <family val="2"/>
    </font>
    <font>
      <i/>
      <u/>
      <sz val="11"/>
      <color indexed="8"/>
      <name val="Calibri"/>
      <family val="2"/>
    </font>
    <font>
      <sz val="11"/>
      <color indexed="14"/>
      <name val="Calibri"/>
      <family val="2"/>
    </font>
    <font>
      <b/>
      <i/>
      <sz val="20"/>
      <color indexed="8"/>
      <name val="Calibri"/>
      <family val="2"/>
    </font>
    <font>
      <b/>
      <i/>
      <u/>
      <sz val="11"/>
      <color theme="9" tint="-0.249977111117893"/>
      <name val="Calibri"/>
      <family val="2"/>
    </font>
    <font>
      <sz val="26"/>
      <color theme="9" tint="-0.249977111117893"/>
      <name val="Calibri"/>
      <family val="2"/>
    </font>
    <font>
      <i/>
      <sz val="11"/>
      <color theme="1"/>
      <name val="Calibri"/>
      <family val="2"/>
    </font>
    <font>
      <b/>
      <i/>
      <sz val="11"/>
      <color theme="9" tint="-0.499984740745262"/>
      <name val="Calibri"/>
      <family val="2"/>
    </font>
    <font>
      <i/>
      <sz val="24"/>
      <color indexed="8"/>
      <name val="Calibri"/>
      <family val="2"/>
    </font>
    <font>
      <b/>
      <i/>
      <sz val="14"/>
      <color rgb="FF000000"/>
      <name val="Calibri"/>
      <family val="2"/>
    </font>
    <font>
      <i/>
      <sz val="26"/>
      <color indexed="8"/>
      <name val="Calibri"/>
      <family val="2"/>
    </font>
    <font>
      <b/>
      <i/>
      <u/>
      <sz val="11"/>
      <color theme="9" tint="-0.499984740745262"/>
      <name val="Calibri"/>
      <family val="2"/>
    </font>
    <font>
      <i/>
      <sz val="26"/>
      <color theme="9" tint="-0.499984740745262"/>
      <name val="Calibri"/>
      <family val="2"/>
    </font>
    <font>
      <b/>
      <i/>
      <sz val="11"/>
      <color theme="0"/>
      <name val="Calibri"/>
      <family val="2"/>
    </font>
    <font>
      <b/>
      <sz val="16"/>
      <color theme="1"/>
      <name val="Calibri"/>
      <family val="2"/>
    </font>
    <font>
      <b/>
      <i/>
      <sz val="16"/>
      <color theme="1"/>
      <name val="Calibri"/>
      <family val="2"/>
    </font>
    <font>
      <sz val="11"/>
      <color theme="9" tint="-0.499984740745262"/>
      <name val="Calibri"/>
      <family val="2"/>
    </font>
    <font>
      <b/>
      <i/>
      <sz val="14"/>
      <color indexed="8"/>
      <name val="Calibri"/>
      <family val="2"/>
    </font>
    <font>
      <b/>
      <i/>
      <sz val="14"/>
      <color theme="6" tint="-0.499984740745262"/>
      <name val="Calibri"/>
      <family val="2"/>
    </font>
    <font>
      <b/>
      <i/>
      <sz val="18"/>
      <color theme="9" tint="-0.499984740745262"/>
      <name val="Calibri"/>
      <family val="2"/>
    </font>
    <font>
      <b/>
      <i/>
      <sz val="14"/>
      <color theme="9" tint="-0.499984740745262"/>
      <name val="Calibri"/>
      <family val="2"/>
    </font>
  </fonts>
  <fills count="19">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theme="0"/>
        <bgColor indexed="64"/>
      </patternFill>
    </fill>
    <fill>
      <patternFill patternType="solid">
        <fgColor rgb="FF92D050"/>
        <bgColor indexed="64"/>
      </patternFill>
    </fill>
    <fill>
      <patternFill patternType="solid">
        <fgColor theme="9"/>
        <bgColor theme="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1"/>
        <bgColor indexed="64"/>
      </patternFill>
    </fill>
  </fills>
  <borders count="12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diagonal/>
    </border>
    <border>
      <left/>
      <right/>
      <top/>
      <bottom style="thin">
        <color indexed="8"/>
      </bottom>
      <diagonal/>
    </border>
    <border>
      <left/>
      <right/>
      <top/>
      <bottom style="thin">
        <color indexed="13"/>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style="thin">
        <color indexed="9"/>
      </right>
      <top style="thin">
        <color indexed="9"/>
      </top>
      <bottom style="thin">
        <color indexed="9"/>
      </bottom>
      <diagonal/>
    </border>
    <border>
      <left style="thin">
        <color indexed="9"/>
      </left>
      <right style="thin">
        <color indexed="9"/>
      </right>
      <top style="thin">
        <color indexed="13"/>
      </top>
      <bottom style="thin">
        <color indexed="13"/>
      </bottom>
      <diagonal/>
    </border>
    <border>
      <left style="thin">
        <color indexed="9"/>
      </left>
      <right style="thin">
        <color indexed="13"/>
      </right>
      <top style="thin">
        <color indexed="13"/>
      </top>
      <bottom style="thin">
        <color indexed="13"/>
      </bottom>
      <diagonal/>
    </border>
    <border>
      <left/>
      <right/>
      <top style="thin">
        <color indexed="13"/>
      </top>
      <bottom/>
      <diagonal/>
    </border>
    <border>
      <left/>
      <right style="thin">
        <color indexed="9"/>
      </right>
      <top/>
      <bottom/>
      <diagonal/>
    </border>
    <border>
      <left style="thin">
        <color indexed="13"/>
      </left>
      <right/>
      <top style="thin">
        <color indexed="13"/>
      </top>
      <bottom/>
      <diagonal/>
    </border>
    <border>
      <left/>
      <right style="thin">
        <color indexed="13"/>
      </right>
      <top style="thin">
        <color indexed="13"/>
      </top>
      <bottom/>
      <diagonal/>
    </border>
    <border>
      <left style="thin">
        <color indexed="13"/>
      </left>
      <right/>
      <top/>
      <bottom/>
      <diagonal/>
    </border>
    <border>
      <left/>
      <right style="thin">
        <color indexed="13"/>
      </right>
      <top/>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13"/>
      </left>
      <right/>
      <top style="thin">
        <color indexed="13"/>
      </top>
      <bottom style="thin">
        <color indexed="18"/>
      </bottom>
      <diagonal/>
    </border>
    <border>
      <left/>
      <right/>
      <top style="thin">
        <color indexed="13"/>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thin">
        <color indexed="18"/>
      </bottom>
      <diagonal/>
    </border>
    <border>
      <left/>
      <right/>
      <top/>
      <bottom style="thin">
        <color indexed="18"/>
      </bottom>
      <diagonal/>
    </border>
    <border>
      <left/>
      <right style="thin">
        <color indexed="18"/>
      </right>
      <top/>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medium">
        <color indexed="8"/>
      </bottom>
      <diagonal/>
    </border>
    <border>
      <left style="thin">
        <color indexed="18"/>
      </left>
      <right/>
      <top style="thin">
        <color indexed="18"/>
      </top>
      <bottom style="medium">
        <color indexed="8"/>
      </bottom>
      <diagonal/>
    </border>
    <border>
      <left/>
      <right/>
      <top style="thin">
        <color indexed="18"/>
      </top>
      <bottom style="medium">
        <color indexed="8"/>
      </bottom>
      <diagonal/>
    </border>
    <border>
      <left/>
      <right style="thin">
        <color indexed="18"/>
      </right>
      <top style="thin">
        <color indexed="18"/>
      </top>
      <bottom style="medium">
        <color indexed="8"/>
      </bottom>
      <diagonal/>
    </border>
    <border>
      <left style="thin">
        <color indexed="18"/>
      </left>
      <right style="thin">
        <color indexed="18"/>
      </right>
      <top style="medium">
        <color indexed="8"/>
      </top>
      <bottom style="thin">
        <color indexed="18"/>
      </bottom>
      <diagonal/>
    </border>
    <border>
      <left style="thin">
        <color indexed="18"/>
      </left>
      <right/>
      <top style="medium">
        <color indexed="8"/>
      </top>
      <bottom style="thin">
        <color indexed="18"/>
      </bottom>
      <diagonal/>
    </border>
    <border>
      <left/>
      <right/>
      <top style="medium">
        <color indexed="8"/>
      </top>
      <bottom style="thin">
        <color indexed="18"/>
      </bottom>
      <diagonal/>
    </border>
    <border>
      <left/>
      <right style="thin">
        <color indexed="18"/>
      </right>
      <top style="medium">
        <color indexed="8"/>
      </top>
      <bottom style="thin">
        <color indexed="18"/>
      </bottom>
      <diagonal/>
    </border>
    <border>
      <left/>
      <right/>
      <top style="thin">
        <color indexed="18"/>
      </top>
      <bottom/>
      <diagonal/>
    </border>
    <border>
      <left/>
      <right style="thin">
        <color indexed="9"/>
      </right>
      <top/>
      <bottom style="thin">
        <color indexed="9"/>
      </bottom>
      <diagonal/>
    </border>
    <border>
      <left style="thin">
        <color indexed="18"/>
      </left>
      <right/>
      <top style="thin">
        <color indexed="18"/>
      </top>
      <bottom style="thin">
        <color indexed="23"/>
      </bottom>
      <diagonal/>
    </border>
    <border>
      <left style="thin">
        <color indexed="8"/>
      </left>
      <right style="thin">
        <color indexed="8"/>
      </right>
      <top style="thin">
        <color indexed="8"/>
      </top>
      <bottom style="thin">
        <color indexed="8"/>
      </bottom>
      <diagonal/>
    </border>
    <border>
      <left/>
      <right style="thin">
        <color indexed="9"/>
      </right>
      <top style="thin">
        <color indexed="18"/>
      </top>
      <bottom style="thin">
        <color indexed="18"/>
      </bottom>
      <diagonal/>
    </border>
    <border>
      <left style="thin">
        <color indexed="9"/>
      </left>
      <right style="thin">
        <color indexed="9"/>
      </right>
      <top style="thin">
        <color indexed="18"/>
      </top>
      <bottom style="thin">
        <color indexed="18"/>
      </bottom>
      <diagonal/>
    </border>
    <border>
      <left style="thin">
        <color indexed="9"/>
      </left>
      <right style="thin">
        <color indexed="18"/>
      </right>
      <top style="thin">
        <color indexed="18"/>
      </top>
      <bottom style="thin">
        <color indexed="18"/>
      </bottom>
      <diagonal/>
    </border>
    <border>
      <left/>
      <right style="thin">
        <color indexed="9"/>
      </right>
      <top style="thin">
        <color indexed="9"/>
      </top>
      <bottom/>
      <diagonal/>
    </border>
    <border>
      <left style="thin">
        <color indexed="18"/>
      </left>
      <right/>
      <top style="thin">
        <color indexed="18"/>
      </top>
      <bottom/>
      <diagonal/>
    </border>
    <border>
      <left style="thin">
        <color indexed="18"/>
      </left>
      <right/>
      <top/>
      <bottom style="thin">
        <color indexed="18"/>
      </bottom>
      <diagonal/>
    </border>
    <border>
      <left/>
      <right/>
      <top/>
      <bottom style="medium">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style="thin">
        <color indexed="13"/>
      </bottom>
      <diagonal/>
    </border>
    <border>
      <left/>
      <right style="thin">
        <color indexed="18"/>
      </right>
      <top style="thin">
        <color indexed="18"/>
      </top>
      <bottom/>
      <diagonal/>
    </border>
    <border>
      <left style="thin">
        <color indexed="18"/>
      </left>
      <right style="thin">
        <color indexed="18"/>
      </right>
      <top style="thin">
        <color indexed="18"/>
      </top>
      <bottom/>
      <diagonal/>
    </border>
    <border>
      <left/>
      <right style="thin">
        <color indexed="8"/>
      </right>
      <top/>
      <bottom/>
      <diagonal/>
    </border>
    <border>
      <left/>
      <right style="thin">
        <color indexed="18"/>
      </right>
      <top/>
      <bottom style="thin">
        <color indexed="18"/>
      </bottom>
      <diagonal/>
    </border>
    <border>
      <left/>
      <right/>
      <top/>
      <bottom style="medium">
        <color indexed="64"/>
      </bottom>
      <diagonal/>
    </border>
    <border>
      <left style="thin">
        <color theme="9"/>
      </left>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indexed="18"/>
      </left>
      <right style="thin">
        <color indexed="18"/>
      </right>
      <top/>
      <bottom/>
      <diagonal/>
    </border>
    <border>
      <left style="thin">
        <color indexed="13"/>
      </left>
      <right/>
      <top style="thin">
        <color indexed="18"/>
      </top>
      <bottom style="thin">
        <color theme="9"/>
      </bottom>
      <diagonal/>
    </border>
    <border>
      <left/>
      <right style="thin">
        <color theme="9"/>
      </right>
      <top style="thin">
        <color indexed="18"/>
      </top>
      <bottom style="thin">
        <color theme="9"/>
      </bottom>
      <diagonal/>
    </border>
    <border>
      <left style="thin">
        <color indexed="18"/>
      </left>
      <right style="thin">
        <color indexed="18"/>
      </right>
      <top style="thin">
        <color indexed="18"/>
      </top>
      <bottom style="medium">
        <color indexed="64"/>
      </bottom>
      <diagonal/>
    </border>
    <border>
      <left style="thin">
        <color indexed="18"/>
      </left>
      <right/>
      <top style="thin">
        <color indexed="18"/>
      </top>
      <bottom style="medium">
        <color indexed="64"/>
      </bottom>
      <diagonal/>
    </border>
    <border>
      <left/>
      <right/>
      <top style="thin">
        <color indexed="18"/>
      </top>
      <bottom style="medium">
        <color indexed="64"/>
      </bottom>
      <diagonal/>
    </border>
    <border>
      <left/>
      <right style="thin">
        <color indexed="18"/>
      </right>
      <top style="thin">
        <color indexed="18"/>
      </top>
      <bottom style="medium">
        <color indexed="64"/>
      </bottom>
      <diagonal/>
    </border>
    <border>
      <left style="thin">
        <color indexed="18"/>
      </left>
      <right style="thin">
        <color indexed="18"/>
      </right>
      <top/>
      <bottom style="medium">
        <color indexed="8"/>
      </bottom>
      <diagonal/>
    </border>
    <border>
      <left style="thin">
        <color indexed="18"/>
      </left>
      <right/>
      <top/>
      <bottom style="medium">
        <color indexed="8"/>
      </bottom>
      <diagonal/>
    </border>
    <border>
      <left/>
      <right style="thin">
        <color indexed="18"/>
      </right>
      <top/>
      <bottom style="medium">
        <color indexed="8"/>
      </bottom>
      <diagonal/>
    </border>
    <border>
      <left/>
      <right style="thin">
        <color indexed="9"/>
      </right>
      <top/>
      <bottom style="thin">
        <color indexed="18"/>
      </bottom>
      <diagonal/>
    </border>
    <border>
      <left style="thin">
        <color indexed="9"/>
      </left>
      <right style="thin">
        <color indexed="9"/>
      </right>
      <top/>
      <bottom style="thin">
        <color indexed="18"/>
      </bottom>
      <diagonal/>
    </border>
    <border>
      <left style="thin">
        <color indexed="9"/>
      </left>
      <right style="thin">
        <color indexed="18"/>
      </right>
      <top/>
      <bottom style="thin">
        <color indexed="18"/>
      </bottom>
      <diagonal/>
    </border>
    <border>
      <left style="thin">
        <color indexed="18"/>
      </left>
      <right style="thin">
        <color indexed="18"/>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18"/>
      </bottom>
      <diagonal/>
    </border>
    <border>
      <left style="thin">
        <color indexed="18"/>
      </left>
      <right style="medium">
        <color indexed="64"/>
      </right>
      <top style="thin">
        <color indexed="18"/>
      </top>
      <bottom style="thin">
        <color indexed="18"/>
      </bottom>
      <diagonal/>
    </border>
    <border>
      <left style="medium">
        <color indexed="64"/>
      </left>
      <right/>
      <top/>
      <bottom style="medium">
        <color indexed="64"/>
      </bottom>
      <diagonal/>
    </border>
    <border>
      <left style="thin">
        <color indexed="18"/>
      </left>
      <right style="medium">
        <color indexed="64"/>
      </right>
      <top style="thin">
        <color indexed="1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18"/>
      </right>
      <top style="medium">
        <color indexed="64"/>
      </top>
      <bottom style="medium">
        <color indexed="64"/>
      </bottom>
      <diagonal/>
    </border>
    <border>
      <left style="thin">
        <color indexed="18"/>
      </left>
      <right style="thin">
        <color indexed="18"/>
      </right>
      <top style="medium">
        <color indexed="64"/>
      </top>
      <bottom style="medium">
        <color indexed="64"/>
      </bottom>
      <diagonal/>
    </border>
    <border>
      <left style="thin">
        <color indexed="18"/>
      </left>
      <right style="medium">
        <color indexed="64"/>
      </right>
      <top style="medium">
        <color indexed="64"/>
      </top>
      <bottom style="medium">
        <color indexed="64"/>
      </bottom>
      <diagonal/>
    </border>
    <border>
      <left style="medium">
        <color indexed="64"/>
      </left>
      <right/>
      <top style="medium">
        <color indexed="64"/>
      </top>
      <bottom style="thin">
        <color indexed="18"/>
      </bottom>
      <diagonal/>
    </border>
    <border>
      <left/>
      <right style="thin">
        <color indexed="9"/>
      </right>
      <top style="medium">
        <color indexed="64"/>
      </top>
      <bottom style="thin">
        <color indexed="18"/>
      </bottom>
      <diagonal/>
    </border>
    <border>
      <left style="thin">
        <color indexed="9"/>
      </left>
      <right style="thin">
        <color indexed="9"/>
      </right>
      <top style="medium">
        <color indexed="64"/>
      </top>
      <bottom style="thin">
        <color indexed="18"/>
      </bottom>
      <diagonal/>
    </border>
    <border>
      <left style="thin">
        <color indexed="9"/>
      </left>
      <right style="thin">
        <color indexed="18"/>
      </right>
      <top style="medium">
        <color indexed="64"/>
      </top>
      <bottom style="thin">
        <color indexed="18"/>
      </bottom>
      <diagonal/>
    </border>
    <border>
      <left style="thin">
        <color indexed="18"/>
      </left>
      <right style="thin">
        <color indexed="18"/>
      </right>
      <top style="medium">
        <color indexed="64"/>
      </top>
      <bottom style="thin">
        <color indexed="18"/>
      </bottom>
      <diagonal/>
    </border>
    <border>
      <left style="thin">
        <color indexed="18"/>
      </left>
      <right style="medium">
        <color indexed="64"/>
      </right>
      <top style="medium">
        <color indexed="64"/>
      </top>
      <bottom style="thin">
        <color indexed="18"/>
      </bottom>
      <diagonal/>
    </border>
    <border>
      <left style="medium">
        <color indexed="64"/>
      </left>
      <right/>
      <top style="thin">
        <color indexed="18"/>
      </top>
      <bottom style="thin">
        <color indexed="18"/>
      </bottom>
      <diagonal/>
    </border>
    <border>
      <left style="thin">
        <color indexed="18"/>
      </left>
      <right style="medium">
        <color indexed="64"/>
      </right>
      <top style="thin">
        <color indexed="18"/>
      </top>
      <bottom/>
      <diagonal/>
    </border>
    <border>
      <left style="medium">
        <color indexed="64"/>
      </left>
      <right/>
      <top style="thin">
        <color indexed="18"/>
      </top>
      <bottom style="medium">
        <color indexed="64"/>
      </bottom>
      <diagonal/>
    </border>
    <border>
      <left/>
      <right style="thin">
        <color theme="0" tint="-0.14999847407452621"/>
      </right>
      <top style="thin">
        <color indexed="18"/>
      </top>
      <bottom style="medium">
        <color indexed="64"/>
      </bottom>
      <diagonal/>
    </border>
    <border>
      <left/>
      <right style="medium">
        <color indexed="64"/>
      </right>
      <top/>
      <bottom style="medium">
        <color indexed="64"/>
      </bottom>
      <diagonal/>
    </border>
    <border>
      <left style="thin">
        <color indexed="18"/>
      </left>
      <right style="medium">
        <color indexed="64"/>
      </right>
      <top/>
      <bottom/>
      <diagonal/>
    </border>
    <border>
      <left style="medium">
        <color indexed="64"/>
      </left>
      <right/>
      <top style="thin">
        <color theme="0" tint="-0.14999847407452621"/>
      </top>
      <bottom style="medium">
        <color indexed="64"/>
      </bottom>
      <diagonal/>
    </border>
    <border>
      <left/>
      <right/>
      <top style="thin">
        <color theme="0" tint="-0.14999847407452621"/>
      </top>
      <bottom style="medium">
        <color indexed="64"/>
      </bottom>
      <diagonal/>
    </border>
    <border>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right/>
      <top style="medium">
        <color indexed="64"/>
      </top>
      <bottom style="thin">
        <color indexed="18"/>
      </bottom>
      <diagonal/>
    </border>
    <border>
      <left/>
      <right style="thin">
        <color indexed="18"/>
      </right>
      <top style="medium">
        <color indexed="64"/>
      </top>
      <bottom style="thin">
        <color indexed="18"/>
      </bottom>
      <diagonal/>
    </border>
    <border>
      <left style="medium">
        <color indexed="64"/>
      </left>
      <right style="medium">
        <color indexed="64"/>
      </right>
      <top style="medium">
        <color indexed="64"/>
      </top>
      <bottom style="medium">
        <color indexed="64"/>
      </bottom>
      <diagonal/>
    </border>
    <border>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18"/>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18"/>
      </left>
      <right style="medium">
        <color indexed="64"/>
      </right>
      <top/>
      <bottom style="thin">
        <color indexed="18"/>
      </bottom>
      <diagonal/>
    </border>
    <border>
      <left style="medium">
        <color indexed="64"/>
      </left>
      <right/>
      <top style="thin">
        <color indexed="18"/>
      </top>
      <bottom style="thin">
        <color indexed="23"/>
      </bottom>
      <diagonal/>
    </border>
    <border>
      <left style="medium">
        <color indexed="64"/>
      </left>
      <right/>
      <top style="thin">
        <color indexed="18"/>
      </top>
      <bottom/>
      <diagonal/>
    </border>
    <border>
      <left/>
      <right style="thin">
        <color theme="0" tint="-0.14999847407452621"/>
      </right>
      <top style="thin">
        <color indexed="18"/>
      </top>
      <bottom/>
      <diagonal/>
    </border>
    <border>
      <left style="thin">
        <color indexed="18"/>
      </left>
      <right/>
      <top style="medium">
        <color indexed="64"/>
      </top>
      <bottom style="thin">
        <color indexed="18"/>
      </bottom>
      <diagonal/>
    </border>
    <border>
      <left style="medium">
        <color indexed="64"/>
      </left>
      <right/>
      <top style="medium">
        <color indexed="64"/>
      </top>
      <bottom style="thin">
        <color indexed="23"/>
      </bottom>
      <diagonal/>
    </border>
    <border>
      <left style="thin">
        <color indexed="13"/>
      </left>
      <right/>
      <top style="thin">
        <color indexed="13"/>
      </top>
      <bottom style="thin">
        <color indexed="13"/>
      </bottom>
      <diagonal/>
    </border>
    <border>
      <left style="medium">
        <color indexed="64"/>
      </left>
      <right/>
      <top/>
      <bottom/>
      <diagonal/>
    </border>
  </borders>
  <cellStyleXfs count="4">
    <xf numFmtId="0" fontId="0" fillId="0" borderId="0" applyNumberFormat="0" applyFill="0" applyBorder="0" applyProtection="0"/>
    <xf numFmtId="44" fontId="29" fillId="0" borderId="0" applyFont="0" applyFill="0" applyBorder="0" applyAlignment="0" applyProtection="0"/>
    <xf numFmtId="9" fontId="29" fillId="0" borderId="0" applyFont="0" applyFill="0" applyBorder="0" applyAlignment="0" applyProtection="0"/>
    <xf numFmtId="0" fontId="39" fillId="0" borderId="0" applyNumberFormat="0" applyFill="0" applyBorder="0" applyAlignment="0" applyProtection="0"/>
  </cellStyleXfs>
  <cellXfs count="634">
    <xf numFmtId="0" fontId="0" fillId="0" borderId="0" xfId="0"/>
    <xf numFmtId="0" fontId="0" fillId="0" borderId="0" xfId="0" applyNumberFormat="1"/>
    <xf numFmtId="0" fontId="0" fillId="0" borderId="1" xfId="0" applyBorder="1"/>
    <xf numFmtId="0" fontId="0" fillId="0" borderId="2" xfId="0" applyBorder="1"/>
    <xf numFmtId="0" fontId="0" fillId="0" borderId="3" xfId="0" applyBorder="1"/>
    <xf numFmtId="0" fontId="0" fillId="2" borderId="3" xfId="0" applyFill="1" applyBorder="1" applyAlignment="1">
      <alignment horizontal="center" vertical="center"/>
    </xf>
    <xf numFmtId="0" fontId="1" fillId="0" borderId="2" xfId="0" applyFont="1" applyBorder="1" applyAlignment="1">
      <alignment horizontal="center"/>
    </xf>
    <xf numFmtId="0" fontId="0" fillId="2" borderId="2" xfId="0" applyFill="1" applyBorder="1" applyAlignment="1">
      <alignment horizontal="left" vertical="center"/>
    </xf>
    <xf numFmtId="49" fontId="1" fillId="0" borderId="3" xfId="0" applyNumberFormat="1" applyFont="1" applyBorder="1" applyAlignment="1">
      <alignment horizontal="center"/>
    </xf>
    <xf numFmtId="0" fontId="5" fillId="0" borderId="3" xfId="0" applyFont="1" applyBorder="1"/>
    <xf numFmtId="0" fontId="4" fillId="2" borderId="3" xfId="0" applyFont="1" applyFill="1" applyBorder="1" applyAlignment="1">
      <alignment horizontal="left" vertical="center"/>
    </xf>
    <xf numFmtId="0" fontId="6" fillId="0" borderId="3" xfId="0" applyFont="1" applyBorder="1" applyAlignment="1">
      <alignment horizontal="center"/>
    </xf>
    <xf numFmtId="0" fontId="0" fillId="0" borderId="3" xfId="0" applyBorder="1" applyAlignment="1">
      <alignment horizontal="center"/>
    </xf>
    <xf numFmtId="0" fontId="1" fillId="2" borderId="1" xfId="0" applyFont="1" applyFill="1" applyBorder="1" applyAlignment="1">
      <alignment vertical="center"/>
    </xf>
    <xf numFmtId="0" fontId="1" fillId="2" borderId="5" xfId="0" applyFont="1" applyFill="1" applyBorder="1" applyAlignment="1">
      <alignment horizontal="center" vertical="center"/>
    </xf>
    <xf numFmtId="49" fontId="7" fillId="3" borderId="6" xfId="0" applyNumberFormat="1" applyFont="1" applyFill="1" applyBorder="1"/>
    <xf numFmtId="49" fontId="7" fillId="3" borderId="7" xfId="0" applyNumberFormat="1" applyFont="1" applyFill="1" applyBorder="1"/>
    <xf numFmtId="0" fontId="0" fillId="0" borderId="8" xfId="0" applyBorder="1"/>
    <xf numFmtId="0" fontId="0" fillId="0" borderId="11" xfId="0" applyBorder="1"/>
    <xf numFmtId="0" fontId="8" fillId="2" borderId="3" xfId="0" applyFont="1" applyFill="1" applyBorder="1" applyAlignment="1">
      <alignment horizontal="center" vertical="top" wrapText="1"/>
    </xf>
    <xf numFmtId="0" fontId="8" fillId="2" borderId="5" xfId="0" applyFont="1" applyFill="1" applyBorder="1" applyAlignment="1">
      <alignment horizontal="center" vertical="top" wrapText="1"/>
    </xf>
    <xf numFmtId="0" fontId="0" fillId="3" borderId="13" xfId="0" applyFill="1" applyBorder="1"/>
    <xf numFmtId="0" fontId="0" fillId="3" borderId="11" xfId="0" applyFill="1" applyBorder="1"/>
    <xf numFmtId="0" fontId="0" fillId="3" borderId="14" xfId="0" applyFill="1" applyBorder="1"/>
    <xf numFmtId="0" fontId="0" fillId="0" borderId="15" xfId="0" applyBorder="1"/>
    <xf numFmtId="0" fontId="0" fillId="0" borderId="17" xfId="0" applyBorder="1"/>
    <xf numFmtId="0" fontId="0" fillId="3" borderId="15" xfId="0" applyFill="1" applyBorder="1"/>
    <xf numFmtId="0" fontId="0" fillId="3" borderId="3" xfId="0" applyFill="1" applyBorder="1"/>
    <xf numFmtId="0" fontId="0" fillId="3" borderId="16" xfId="0" applyFill="1" applyBorder="1"/>
    <xf numFmtId="49" fontId="1" fillId="4" borderId="3" xfId="0" applyNumberFormat="1" applyFont="1" applyFill="1" applyBorder="1"/>
    <xf numFmtId="0" fontId="0" fillId="4" borderId="3" xfId="0" applyFill="1" applyBorder="1"/>
    <xf numFmtId="0" fontId="0" fillId="5" borderId="15" xfId="0" applyFill="1" applyBorder="1" applyAlignment="1">
      <alignment horizontal="center"/>
    </xf>
    <xf numFmtId="0" fontId="0" fillId="5" borderId="3" xfId="0" applyFill="1" applyBorder="1" applyAlignment="1">
      <alignment horizontal="center"/>
    </xf>
    <xf numFmtId="0" fontId="1" fillId="5" borderId="3" xfId="0" applyFont="1" applyFill="1" applyBorder="1" applyAlignment="1">
      <alignment horizontal="center"/>
    </xf>
    <xf numFmtId="0" fontId="0" fillId="0" borderId="12" xfId="0" applyBorder="1"/>
    <xf numFmtId="0" fontId="1" fillId="5" borderId="15" xfId="0" applyFont="1" applyFill="1" applyBorder="1" applyAlignment="1">
      <alignment horizontal="center"/>
    </xf>
    <xf numFmtId="0" fontId="1" fillId="6" borderId="15" xfId="0" applyFont="1" applyFill="1" applyBorder="1" applyAlignment="1">
      <alignment horizontal="center"/>
    </xf>
    <xf numFmtId="0" fontId="1" fillId="6" borderId="3" xfId="0" applyFont="1" applyFill="1" applyBorder="1" applyAlignment="1">
      <alignment horizontal="center"/>
    </xf>
    <xf numFmtId="0" fontId="0" fillId="6" borderId="3" xfId="0" applyFill="1" applyBorder="1" applyAlignment="1">
      <alignment horizontal="left" vertical="center" wrapText="1"/>
    </xf>
    <xf numFmtId="0" fontId="0" fillId="6" borderId="3" xfId="0" applyFill="1" applyBorder="1"/>
    <xf numFmtId="0" fontId="0" fillId="6" borderId="16" xfId="0" applyFill="1" applyBorder="1"/>
    <xf numFmtId="0" fontId="1" fillId="0" borderId="3" xfId="0" applyFont="1" applyBorder="1"/>
    <xf numFmtId="0" fontId="0" fillId="0" borderId="16" xfId="0" applyBorder="1"/>
    <xf numFmtId="49" fontId="9" fillId="0" borderId="3" xfId="0" applyNumberFormat="1" applyFont="1" applyBorder="1"/>
    <xf numFmtId="49" fontId="6" fillId="0" borderId="3" xfId="0" applyNumberFormat="1" applyFont="1" applyBorder="1" applyAlignment="1">
      <alignment horizontal="center"/>
    </xf>
    <xf numFmtId="49" fontId="1" fillId="0" borderId="3" xfId="0" applyNumberFormat="1" applyFont="1" applyBorder="1"/>
    <xf numFmtId="49" fontId="11" fillId="3" borderId="11" xfId="0" applyNumberFormat="1" applyFont="1" applyFill="1" applyBorder="1" applyAlignment="1">
      <alignment horizontal="center"/>
    </xf>
    <xf numFmtId="0" fontId="0" fillId="0" borderId="23" xfId="0" applyBorder="1"/>
    <xf numFmtId="0" fontId="0" fillId="0" borderId="24" xfId="0" applyBorder="1"/>
    <xf numFmtId="0" fontId="0" fillId="0" borderId="24" xfId="0" applyBorder="1" applyAlignment="1">
      <alignment horizontal="right"/>
    </xf>
    <xf numFmtId="164" fontId="0" fillId="0" borderId="36" xfId="0" applyNumberFormat="1" applyBorder="1"/>
    <xf numFmtId="0" fontId="1" fillId="0" borderId="36" xfId="0" applyFont="1" applyBorder="1"/>
    <xf numFmtId="0" fontId="0" fillId="0" borderId="36" xfId="0" applyBorder="1"/>
    <xf numFmtId="164" fontId="15" fillId="0" borderId="36" xfId="0" applyNumberFormat="1" applyFont="1" applyBorder="1"/>
    <xf numFmtId="164" fontId="15" fillId="0" borderId="3" xfId="0" applyNumberFormat="1" applyFont="1" applyBorder="1"/>
    <xf numFmtId="164" fontId="0" fillId="0" borderId="3" xfId="0" applyNumberFormat="1" applyBorder="1"/>
    <xf numFmtId="0" fontId="0" fillId="2" borderId="2" xfId="0" applyFill="1" applyBorder="1"/>
    <xf numFmtId="0" fontId="0" fillId="2" borderId="2" xfId="0" applyFill="1" applyBorder="1" applyAlignment="1">
      <alignment horizontal="center"/>
    </xf>
    <xf numFmtId="49" fontId="0" fillId="2" borderId="17" xfId="0" applyNumberFormat="1" applyFill="1" applyBorder="1"/>
    <xf numFmtId="9" fontId="0" fillId="0" borderId="17" xfId="0" applyNumberFormat="1" applyBorder="1"/>
    <xf numFmtId="49" fontId="0" fillId="0" borderId="17" xfId="0" applyNumberFormat="1" applyBorder="1" applyAlignment="1">
      <alignment horizontal="center"/>
    </xf>
    <xf numFmtId="0" fontId="0" fillId="2" borderId="3" xfId="0" applyFill="1" applyBorder="1" applyAlignment="1">
      <alignment horizontal="center"/>
    </xf>
    <xf numFmtId="165" fontId="0" fillId="0" borderId="3" xfId="0" applyNumberFormat="1" applyBorder="1"/>
    <xf numFmtId="166" fontId="0" fillId="0" borderId="3" xfId="0" applyNumberFormat="1" applyBorder="1"/>
    <xf numFmtId="0" fontId="0" fillId="0" borderId="3" xfId="0" applyNumberFormat="1" applyBorder="1" applyAlignment="1">
      <alignment horizontal="center"/>
    </xf>
    <xf numFmtId="164" fontId="17" fillId="0" borderId="3" xfId="0" applyNumberFormat="1" applyFont="1" applyBorder="1"/>
    <xf numFmtId="164" fontId="20" fillId="0" borderId="3" xfId="0" applyNumberFormat="1" applyFont="1" applyBorder="1"/>
    <xf numFmtId="0" fontId="0" fillId="0" borderId="43" xfId="0" applyBorder="1"/>
    <xf numFmtId="0" fontId="0" fillId="0" borderId="3" xfId="0" applyNumberFormat="1" applyBorder="1"/>
    <xf numFmtId="0" fontId="0" fillId="2" borderId="3" xfId="0" applyFill="1" applyBorder="1"/>
    <xf numFmtId="0" fontId="19" fillId="0" borderId="3" xfId="0" applyFont="1" applyBorder="1" applyAlignment="1">
      <alignment horizontal="center"/>
    </xf>
    <xf numFmtId="0" fontId="8" fillId="0" borderId="3" xfId="0" applyFont="1" applyBorder="1"/>
    <xf numFmtId="0" fontId="19" fillId="2" borderId="3" xfId="0" applyFont="1" applyFill="1" applyBorder="1" applyAlignment="1">
      <alignment horizontal="center" vertical="center"/>
    </xf>
    <xf numFmtId="0" fontId="1" fillId="0" borderId="3" xfId="0" applyFont="1" applyBorder="1" applyAlignment="1">
      <alignment horizontal="right"/>
    </xf>
    <xf numFmtId="0" fontId="1" fillId="0" borderId="46" xfId="0" applyFont="1" applyBorder="1" applyAlignment="1">
      <alignment horizontal="right"/>
    </xf>
    <xf numFmtId="0" fontId="0" fillId="0" borderId="46" xfId="0" applyBorder="1"/>
    <xf numFmtId="164" fontId="20" fillId="0" borderId="46" xfId="0" applyNumberFormat="1" applyFont="1" applyBorder="1"/>
    <xf numFmtId="164" fontId="24" fillId="0" borderId="3" xfId="0" applyNumberFormat="1" applyFont="1" applyBorder="1"/>
    <xf numFmtId="0" fontId="25" fillId="0" borderId="3" xfId="0" applyFont="1" applyBorder="1"/>
    <xf numFmtId="0" fontId="26" fillId="0" borderId="3" xfId="0" applyFont="1" applyBorder="1" applyAlignment="1">
      <alignment horizontal="center"/>
    </xf>
    <xf numFmtId="0" fontId="26" fillId="0" borderId="4" xfId="0" applyFont="1" applyBorder="1"/>
    <xf numFmtId="49" fontId="27" fillId="3" borderId="39" xfId="0" applyNumberFormat="1" applyFont="1" applyFill="1" applyBorder="1" applyAlignment="1">
      <alignment horizontal="center" vertical="center"/>
    </xf>
    <xf numFmtId="0" fontId="28" fillId="0" borderId="3" xfId="0" applyFont="1" applyBorder="1"/>
    <xf numFmtId="0" fontId="2" fillId="2" borderId="3" xfId="0" applyFont="1" applyFill="1" applyBorder="1" applyAlignment="1">
      <alignment horizontal="center" vertical="center"/>
    </xf>
    <xf numFmtId="0" fontId="1" fillId="0" borderId="3" xfId="0" applyFont="1" applyBorder="1" applyAlignment="1">
      <alignment horizontal="center"/>
    </xf>
    <xf numFmtId="0" fontId="0" fillId="0" borderId="37" xfId="0" applyBorder="1"/>
    <xf numFmtId="0" fontId="21" fillId="0" borderId="3" xfId="0" applyFont="1" applyBorder="1"/>
    <xf numFmtId="0" fontId="0" fillId="0" borderId="51" xfId="0" applyBorder="1"/>
    <xf numFmtId="0" fontId="1" fillId="0" borderId="3" xfId="0" applyFont="1" applyBorder="1" applyAlignment="1">
      <alignment horizontal="left"/>
    </xf>
    <xf numFmtId="0" fontId="9" fillId="0" borderId="3" xfId="0" applyFont="1" applyBorder="1" applyAlignment="1">
      <alignment horizontal="right"/>
    </xf>
    <xf numFmtId="164" fontId="17" fillId="2" borderId="3" xfId="0" applyNumberFormat="1" applyFont="1" applyFill="1" applyBorder="1" applyAlignment="1">
      <alignment horizontal="center" vertical="center"/>
    </xf>
    <xf numFmtId="0" fontId="9" fillId="0" borderId="46" xfId="0" applyFont="1" applyBorder="1" applyAlignment="1">
      <alignment horizontal="center"/>
    </xf>
    <xf numFmtId="0" fontId="34" fillId="9" borderId="54" xfId="0" applyFont="1" applyFill="1" applyBorder="1"/>
    <xf numFmtId="0" fontId="0" fillId="10" borderId="0" xfId="0" applyFill="1"/>
    <xf numFmtId="0" fontId="35" fillId="7" borderId="55" xfId="0" applyFont="1" applyFill="1" applyBorder="1"/>
    <xf numFmtId="0" fontId="35" fillId="7" borderId="0" xfId="0" applyFont="1" applyFill="1"/>
    <xf numFmtId="0" fontId="0" fillId="7" borderId="0" xfId="0" applyFill="1"/>
    <xf numFmtId="0" fontId="0" fillId="7" borderId="56" xfId="0" applyFill="1" applyBorder="1"/>
    <xf numFmtId="0" fontId="0" fillId="7" borderId="57" xfId="0" applyFill="1" applyBorder="1"/>
    <xf numFmtId="0" fontId="0" fillId="7" borderId="58" xfId="0" applyFill="1" applyBorder="1"/>
    <xf numFmtId="0" fontId="0" fillId="7" borderId="59" xfId="0" applyFill="1" applyBorder="1"/>
    <xf numFmtId="0" fontId="36" fillId="7" borderId="0" xfId="0" applyFont="1" applyFill="1"/>
    <xf numFmtId="49" fontId="0" fillId="2" borderId="3" xfId="0" applyNumberFormat="1" applyFill="1" applyBorder="1"/>
    <xf numFmtId="0" fontId="0" fillId="7" borderId="3" xfId="0" applyFill="1" applyBorder="1"/>
    <xf numFmtId="49" fontId="9" fillId="0" borderId="3" xfId="0" applyNumberFormat="1" applyFont="1" applyBorder="1" applyAlignment="1">
      <alignment horizontal="left"/>
    </xf>
    <xf numFmtId="0" fontId="9" fillId="0" borderId="3" xfId="0" applyFont="1" applyBorder="1" applyAlignment="1">
      <alignment horizontal="left"/>
    </xf>
    <xf numFmtId="164" fontId="9" fillId="0" borderId="3" xfId="0" applyNumberFormat="1" applyFont="1" applyBorder="1"/>
    <xf numFmtId="169" fontId="0" fillId="0" borderId="3" xfId="0" applyNumberFormat="1" applyBorder="1"/>
    <xf numFmtId="0" fontId="0" fillId="0" borderId="3" xfId="0" applyFill="1" applyBorder="1"/>
    <xf numFmtId="0" fontId="0" fillId="0" borderId="0" xfId="0" applyNumberFormat="1" applyFill="1"/>
    <xf numFmtId="0" fontId="0" fillId="0" borderId="0" xfId="0" applyFill="1"/>
    <xf numFmtId="0" fontId="0" fillId="0" borderId="3" xfId="0" applyFill="1" applyBorder="1" applyAlignment="1">
      <alignment horizontal="center"/>
    </xf>
    <xf numFmtId="165" fontId="0" fillId="0" borderId="3" xfId="0" applyNumberFormat="1" applyFill="1" applyBorder="1"/>
    <xf numFmtId="166" fontId="0" fillId="0" borderId="3" xfId="0" applyNumberFormat="1" applyFill="1" applyBorder="1"/>
    <xf numFmtId="49" fontId="1" fillId="0" borderId="3" xfId="0" applyNumberFormat="1" applyFont="1" applyBorder="1" applyAlignment="1">
      <alignment horizontal="right"/>
    </xf>
    <xf numFmtId="0" fontId="9" fillId="10" borderId="0" xfId="0" applyFont="1" applyFill="1"/>
    <xf numFmtId="49" fontId="9" fillId="0" borderId="33" xfId="0" applyNumberFormat="1" applyFont="1" applyBorder="1"/>
    <xf numFmtId="0" fontId="9" fillId="0" borderId="25" xfId="0" applyFont="1" applyBorder="1"/>
    <xf numFmtId="49" fontId="9" fillId="0" borderId="25" xfId="0" applyNumberFormat="1" applyFont="1" applyBorder="1"/>
    <xf numFmtId="164" fontId="9" fillId="0" borderId="32" xfId="0" applyNumberFormat="1" applyFont="1" applyBorder="1"/>
    <xf numFmtId="0" fontId="9" fillId="0" borderId="34" xfId="0" applyFont="1" applyBorder="1"/>
    <xf numFmtId="0" fontId="9" fillId="0" borderId="3" xfId="0" applyFont="1" applyBorder="1"/>
    <xf numFmtId="0" fontId="0" fillId="7" borderId="3" xfId="0" applyFill="1" applyBorder="1" applyAlignment="1">
      <alignment horizontal="center"/>
    </xf>
    <xf numFmtId="0" fontId="41" fillId="0" borderId="3" xfId="0" applyNumberFormat="1" applyFont="1" applyBorder="1" applyAlignment="1">
      <alignment horizontal="center"/>
    </xf>
    <xf numFmtId="0" fontId="41" fillId="0" borderId="3" xfId="0" applyFont="1" applyBorder="1" applyAlignment="1">
      <alignment horizontal="right"/>
    </xf>
    <xf numFmtId="49" fontId="41" fillId="0" borderId="3" xfId="0" applyNumberFormat="1" applyFont="1" applyBorder="1" applyAlignment="1">
      <alignment horizontal="right"/>
    </xf>
    <xf numFmtId="164" fontId="41" fillId="0" borderId="3" xfId="0" applyNumberFormat="1" applyFont="1" applyBorder="1"/>
    <xf numFmtId="0" fontId="23" fillId="0" borderId="3" xfId="0" applyFont="1" applyBorder="1" applyAlignment="1">
      <alignment horizontal="center"/>
    </xf>
    <xf numFmtId="165" fontId="41" fillId="0" borderId="3" xfId="0" applyNumberFormat="1" applyFont="1" applyBorder="1" applyAlignment="1">
      <alignment horizontal="center"/>
    </xf>
    <xf numFmtId="165" fontId="23" fillId="0" borderId="3" xfId="0" applyNumberFormat="1" applyFont="1" applyBorder="1" applyAlignment="1">
      <alignment horizontal="center"/>
    </xf>
    <xf numFmtId="165" fontId="23" fillId="2" borderId="3" xfId="0" applyNumberFormat="1" applyFont="1" applyFill="1" applyBorder="1" applyAlignment="1">
      <alignment horizontal="center" vertical="center"/>
    </xf>
    <xf numFmtId="0" fontId="9" fillId="0" borderId="3" xfId="0" applyFont="1" applyBorder="1" applyAlignment="1">
      <alignment horizontal="center"/>
    </xf>
    <xf numFmtId="165" fontId="9" fillId="0" borderId="3" xfId="0" applyNumberFormat="1" applyFont="1" applyBorder="1" applyAlignment="1">
      <alignment horizontal="center"/>
    </xf>
    <xf numFmtId="0" fontId="42" fillId="0" borderId="3" xfId="0" applyFont="1" applyBorder="1"/>
    <xf numFmtId="0" fontId="20" fillId="0" borderId="3" xfId="0" applyFont="1" applyBorder="1" applyAlignment="1">
      <alignment horizontal="right"/>
    </xf>
    <xf numFmtId="165" fontId="20" fillId="2" borderId="3" xfId="0" applyNumberFormat="1" applyFont="1" applyFill="1" applyBorder="1" applyAlignment="1">
      <alignment horizontal="center" vertical="center"/>
    </xf>
    <xf numFmtId="0" fontId="0" fillId="7" borderId="3" xfId="0" applyNumberFormat="1" applyFill="1" applyBorder="1"/>
    <xf numFmtId="6" fontId="31" fillId="0" borderId="3" xfId="0" applyNumberFormat="1" applyFont="1" applyBorder="1"/>
    <xf numFmtId="49" fontId="2" fillId="2" borderId="3" xfId="0" applyNumberFormat="1" applyFont="1" applyFill="1" applyBorder="1" applyAlignment="1">
      <alignment horizontal="center" vertical="center"/>
    </xf>
    <xf numFmtId="0" fontId="0" fillId="7" borderId="0" xfId="0" applyFill="1" applyAlignment="1">
      <alignment horizontal="left" vertical="center"/>
    </xf>
    <xf numFmtId="0" fontId="0" fillId="7" borderId="58" xfId="0" applyFill="1" applyBorder="1" applyAlignment="1">
      <alignment horizontal="left" vertical="center"/>
    </xf>
    <xf numFmtId="0" fontId="33" fillId="7" borderId="55" xfId="0" applyFont="1" applyFill="1" applyBorder="1" applyAlignment="1">
      <alignment horizontal="center"/>
    </xf>
    <xf numFmtId="0" fontId="33" fillId="7" borderId="0" xfId="0" applyFont="1" applyFill="1" applyAlignment="1">
      <alignment horizontal="center"/>
    </xf>
    <xf numFmtId="0" fontId="0" fillId="0" borderId="18" xfId="0" applyBorder="1"/>
    <xf numFmtId="0" fontId="18" fillId="2" borderId="3" xfId="0" applyFont="1" applyFill="1" applyBorder="1" applyAlignment="1">
      <alignment horizontal="center" vertical="center"/>
    </xf>
    <xf numFmtId="0" fontId="0" fillId="2" borderId="18" xfId="0" applyFill="1" applyBorder="1" applyAlignment="1">
      <alignment horizontal="left" vertical="center"/>
    </xf>
    <xf numFmtId="0" fontId="0" fillId="2" borderId="53" xfId="0" applyFill="1" applyBorder="1" applyAlignment="1">
      <alignment horizontal="center" vertical="center"/>
    </xf>
    <xf numFmtId="49" fontId="43" fillId="0" borderId="3" xfId="0" applyNumberFormat="1" applyFont="1" applyBorder="1"/>
    <xf numFmtId="49" fontId="43" fillId="2" borderId="3" xfId="0" applyNumberFormat="1" applyFont="1" applyFill="1" applyBorder="1" applyAlignment="1">
      <alignment horizontal="left" vertical="center"/>
    </xf>
    <xf numFmtId="0" fontId="1" fillId="0" borderId="9" xfId="0" applyFont="1" applyBorder="1" applyAlignment="1">
      <alignment horizontal="center"/>
    </xf>
    <xf numFmtId="0" fontId="1" fillId="0" borderId="10" xfId="0" applyFont="1" applyBorder="1" applyAlignment="1">
      <alignment horizontal="center"/>
    </xf>
    <xf numFmtId="0" fontId="0" fillId="5" borderId="3" xfId="0" applyFill="1" applyBorder="1" applyAlignment="1">
      <alignment horizontal="left"/>
    </xf>
    <xf numFmtId="0" fontId="0" fillId="5" borderId="16" xfId="0" applyFill="1" applyBorder="1" applyAlignment="1">
      <alignment horizontal="left"/>
    </xf>
    <xf numFmtId="49" fontId="9" fillId="5" borderId="3" xfId="0" applyNumberFormat="1" applyFont="1" applyFill="1" applyBorder="1" applyAlignment="1">
      <alignment horizontal="left"/>
    </xf>
    <xf numFmtId="49" fontId="10" fillId="5" borderId="3" xfId="0" applyNumberFormat="1" applyFont="1" applyFill="1" applyBorder="1" applyAlignment="1">
      <alignment horizontal="left"/>
    </xf>
    <xf numFmtId="0" fontId="0" fillId="5" borderId="3" xfId="0" applyFill="1" applyBorder="1" applyAlignment="1">
      <alignment horizontal="left" vertical="center"/>
    </xf>
    <xf numFmtId="0" fontId="29" fillId="7" borderId="0" xfId="0" applyFont="1" applyFill="1" applyAlignment="1">
      <alignment horizontal="left" vertical="center"/>
    </xf>
    <xf numFmtId="0" fontId="0" fillId="11" borderId="0" xfId="0" applyFill="1" applyAlignment="1">
      <alignment horizontal="left" vertical="center"/>
    </xf>
    <xf numFmtId="49" fontId="37" fillId="7" borderId="0" xfId="0" applyNumberFormat="1" applyFont="1" applyFill="1"/>
    <xf numFmtId="0" fontId="29" fillId="5" borderId="3" xfId="0" applyFont="1" applyFill="1" applyBorder="1" applyAlignment="1">
      <alignment horizontal="left" vertical="center"/>
    </xf>
    <xf numFmtId="0" fontId="29" fillId="11" borderId="0" xfId="0" applyFont="1" applyFill="1" applyAlignment="1">
      <alignment horizontal="left" vertical="center"/>
    </xf>
    <xf numFmtId="0" fontId="29" fillId="2" borderId="3" xfId="0" applyFont="1" applyFill="1" applyBorder="1" applyAlignment="1">
      <alignment horizontal="center"/>
    </xf>
    <xf numFmtId="0" fontId="29" fillId="2" borderId="3" xfId="0" applyFont="1" applyFill="1" applyBorder="1" applyAlignment="1">
      <alignment horizontal="left"/>
    </xf>
    <xf numFmtId="0" fontId="1" fillId="2" borderId="3" xfId="0" applyFont="1" applyFill="1" applyBorder="1" applyAlignment="1">
      <alignment horizontal="left"/>
    </xf>
    <xf numFmtId="0" fontId="38" fillId="7" borderId="59" xfId="0" applyFont="1" applyFill="1" applyBorder="1"/>
    <xf numFmtId="49" fontId="19" fillId="0" borderId="3" xfId="0" applyNumberFormat="1" applyFont="1" applyBorder="1"/>
    <xf numFmtId="164" fontId="9" fillId="0" borderId="21" xfId="0" applyNumberFormat="1" applyFont="1" applyBorder="1"/>
    <xf numFmtId="164" fontId="9" fillId="0" borderId="50" xfId="0" applyNumberFormat="1" applyFont="1" applyBorder="1"/>
    <xf numFmtId="49" fontId="12" fillId="7" borderId="3" xfId="0" applyNumberFormat="1" applyFont="1" applyFill="1" applyBorder="1"/>
    <xf numFmtId="0" fontId="16" fillId="7" borderId="3" xfId="0" applyFont="1" applyFill="1" applyBorder="1"/>
    <xf numFmtId="49" fontId="13" fillId="7" borderId="3" xfId="0" applyNumberFormat="1" applyFont="1" applyFill="1" applyBorder="1"/>
    <xf numFmtId="0" fontId="14" fillId="7" borderId="3" xfId="0" applyFont="1" applyFill="1" applyBorder="1"/>
    <xf numFmtId="164" fontId="9" fillId="0" borderId="22" xfId="0" applyNumberFormat="1" applyFont="1" applyBorder="1"/>
    <xf numFmtId="164" fontId="46" fillId="0" borderId="63" xfId="0" applyNumberFormat="1" applyFont="1" applyBorder="1"/>
    <xf numFmtId="164" fontId="16" fillId="0" borderId="63" xfId="0" applyNumberFormat="1" applyFont="1" applyBorder="1"/>
    <xf numFmtId="164" fontId="20" fillId="0" borderId="22" xfId="0" applyNumberFormat="1" applyFont="1" applyBorder="1"/>
    <xf numFmtId="164" fontId="32" fillId="0" borderId="21" xfId="0" applyNumberFormat="1" applyFont="1" applyFill="1" applyBorder="1"/>
    <xf numFmtId="164" fontId="20" fillId="0" borderId="63" xfId="0" applyNumberFormat="1" applyFont="1" applyBorder="1"/>
    <xf numFmtId="49" fontId="47" fillId="0" borderId="3" xfId="0" applyNumberFormat="1" applyFont="1" applyBorder="1"/>
    <xf numFmtId="0" fontId="29" fillId="0" borderId="3" xfId="0" applyFont="1" applyBorder="1"/>
    <xf numFmtId="49" fontId="47" fillId="0" borderId="3" xfId="0" applyNumberFormat="1" applyFont="1" applyBorder="1" applyAlignment="1">
      <alignment horizontal="right"/>
    </xf>
    <xf numFmtId="0" fontId="9" fillId="0" borderId="26" xfId="0" applyFont="1" applyBorder="1"/>
    <xf numFmtId="0" fontId="9" fillId="0" borderId="27" xfId="0" applyFont="1" applyBorder="1"/>
    <xf numFmtId="164" fontId="9" fillId="0" borderId="28" xfId="0" applyNumberFormat="1" applyFont="1" applyBorder="1"/>
    <xf numFmtId="0" fontId="9" fillId="0" borderId="29" xfId="0" applyFont="1" applyBorder="1"/>
    <xf numFmtId="0" fontId="9" fillId="0" borderId="30" xfId="0" applyFont="1" applyBorder="1"/>
    <xf numFmtId="0" fontId="9" fillId="0" borderId="31" xfId="0" applyFont="1" applyBorder="1"/>
    <xf numFmtId="0" fontId="9" fillId="0" borderId="35" xfId="0" applyFont="1" applyBorder="1"/>
    <xf numFmtId="49" fontId="19" fillId="7" borderId="3" xfId="0" applyNumberFormat="1" applyFont="1" applyFill="1" applyBorder="1"/>
    <xf numFmtId="0" fontId="8" fillId="7" borderId="3" xfId="0" applyFont="1" applyFill="1" applyBorder="1"/>
    <xf numFmtId="0" fontId="9" fillId="0" borderId="33" xfId="0" applyFont="1" applyBorder="1"/>
    <xf numFmtId="164" fontId="20" fillId="0" borderId="67" xfId="0" applyNumberFormat="1" applyFont="1" applyBorder="1"/>
    <xf numFmtId="49" fontId="9" fillId="0" borderId="68" xfId="0" applyNumberFormat="1" applyFont="1" applyBorder="1"/>
    <xf numFmtId="0" fontId="9" fillId="0" borderId="46" xfId="0" applyFont="1" applyBorder="1"/>
    <xf numFmtId="0" fontId="9" fillId="0" borderId="69" xfId="0" applyFont="1" applyBorder="1"/>
    <xf numFmtId="164" fontId="9" fillId="7" borderId="21" xfId="0" applyNumberFormat="1" applyFont="1" applyFill="1" applyBorder="1"/>
    <xf numFmtId="164" fontId="36" fillId="10" borderId="50" xfId="0" applyNumberFormat="1" applyFont="1" applyFill="1" applyBorder="1"/>
    <xf numFmtId="165" fontId="0" fillId="2" borderId="3" xfId="0" applyNumberFormat="1" applyFill="1" applyBorder="1"/>
    <xf numFmtId="166" fontId="0" fillId="2" borderId="3" xfId="0" applyNumberFormat="1" applyFill="1" applyBorder="1"/>
    <xf numFmtId="0" fontId="0" fillId="0" borderId="3" xfId="0" applyNumberFormat="1" applyFill="1" applyBorder="1"/>
    <xf numFmtId="1" fontId="0" fillId="2" borderId="3" xfId="0" applyNumberFormat="1" applyFill="1" applyBorder="1"/>
    <xf numFmtId="0" fontId="0" fillId="2" borderId="3" xfId="0" applyNumberFormat="1" applyFill="1" applyBorder="1"/>
    <xf numFmtId="49" fontId="9" fillId="2" borderId="3" xfId="0" applyNumberFormat="1" applyFont="1" applyFill="1" applyBorder="1"/>
    <xf numFmtId="164" fontId="20" fillId="0" borderId="3" xfId="0" applyNumberFormat="1" applyFont="1" applyBorder="1" applyAlignment="1">
      <alignment horizontal="center"/>
    </xf>
    <xf numFmtId="49" fontId="9" fillId="8" borderId="3" xfId="0" applyNumberFormat="1" applyFont="1" applyFill="1" applyBorder="1"/>
    <xf numFmtId="0" fontId="1" fillId="8" borderId="3" xfId="0" applyFont="1" applyFill="1" applyBorder="1"/>
    <xf numFmtId="0" fontId="16" fillId="0" borderId="65" xfId="0" applyFont="1" applyBorder="1"/>
    <xf numFmtId="0" fontId="16" fillId="0" borderId="66" xfId="0" applyFont="1" applyBorder="1"/>
    <xf numFmtId="164" fontId="16" fillId="7" borderId="63" xfId="0" applyNumberFormat="1" applyFont="1" applyFill="1" applyBorder="1"/>
    <xf numFmtId="164" fontId="20" fillId="7" borderId="3" xfId="0" applyNumberFormat="1" applyFont="1" applyFill="1" applyBorder="1"/>
    <xf numFmtId="164" fontId="31" fillId="7" borderId="3" xfId="0" applyNumberFormat="1" applyFont="1" applyFill="1" applyBorder="1"/>
    <xf numFmtId="164" fontId="32" fillId="0" borderId="22" xfId="0" applyNumberFormat="1" applyFont="1" applyBorder="1"/>
    <xf numFmtId="164" fontId="32" fillId="0" borderId="60" xfId="0" applyNumberFormat="1" applyFont="1" applyBorder="1"/>
    <xf numFmtId="0" fontId="32" fillId="7" borderId="3" xfId="0" applyFont="1" applyFill="1" applyBorder="1" applyAlignment="1">
      <alignment horizontal="right"/>
    </xf>
    <xf numFmtId="164" fontId="9" fillId="7" borderId="3" xfId="0" applyNumberFormat="1" applyFont="1" applyFill="1" applyBorder="1"/>
    <xf numFmtId="49" fontId="48" fillId="0" borderId="46" xfId="0" applyNumberFormat="1" applyFont="1" applyBorder="1" applyAlignment="1">
      <alignment horizontal="right"/>
    </xf>
    <xf numFmtId="49" fontId="49" fillId="7" borderId="9" xfId="3" applyNumberFormat="1" applyFont="1" applyFill="1" applyBorder="1" applyAlignment="1">
      <alignment horizontal="center"/>
    </xf>
    <xf numFmtId="0" fontId="49" fillId="7" borderId="9" xfId="3" applyFont="1" applyFill="1" applyBorder="1" applyAlignment="1">
      <alignment horizontal="center"/>
    </xf>
    <xf numFmtId="0" fontId="50" fillId="2" borderId="3" xfId="0" applyFont="1" applyFill="1" applyBorder="1" applyAlignment="1">
      <alignment horizontal="center" vertical="center"/>
    </xf>
    <xf numFmtId="49" fontId="9" fillId="0" borderId="3" xfId="0" applyNumberFormat="1" applyFont="1" applyBorder="1" applyAlignment="1">
      <alignment horizontal="right"/>
    </xf>
    <xf numFmtId="9" fontId="9" fillId="0" borderId="3" xfId="0" applyNumberFormat="1" applyFont="1" applyBorder="1" applyAlignment="1">
      <alignment horizontal="center"/>
    </xf>
    <xf numFmtId="9" fontId="1" fillId="2" borderId="3" xfId="0" applyNumberFormat="1" applyFont="1" applyFill="1" applyBorder="1" applyAlignment="1">
      <alignment horizontal="center"/>
    </xf>
    <xf numFmtId="0" fontId="9" fillId="5" borderId="75" xfId="0" applyFont="1" applyFill="1" applyBorder="1" applyAlignment="1">
      <alignment horizontal="right"/>
    </xf>
    <xf numFmtId="0" fontId="9" fillId="5" borderId="75" xfId="0" applyNumberFormat="1" applyFont="1" applyFill="1" applyBorder="1"/>
    <xf numFmtId="164" fontId="9" fillId="7" borderId="78" xfId="0" applyNumberFormat="1" applyFont="1" applyFill="1" applyBorder="1"/>
    <xf numFmtId="164" fontId="31" fillId="0" borderId="84" xfId="0" applyNumberFormat="1" applyFont="1" applyBorder="1"/>
    <xf numFmtId="164" fontId="31" fillId="0" borderId="85" xfId="0" applyNumberFormat="1" applyFont="1" applyBorder="1"/>
    <xf numFmtId="167" fontId="9" fillId="0" borderId="3" xfId="0" applyNumberFormat="1" applyFont="1" applyBorder="1" applyAlignment="1">
      <alignment horizontal="center"/>
    </xf>
    <xf numFmtId="167" fontId="0" fillId="0" borderId="3" xfId="0" applyNumberFormat="1" applyBorder="1" applyAlignment="1">
      <alignment horizontal="center"/>
    </xf>
    <xf numFmtId="164" fontId="20" fillId="0" borderId="90" xfId="0" applyNumberFormat="1" applyFont="1" applyBorder="1"/>
    <xf numFmtId="164" fontId="20" fillId="0" borderId="91" xfId="0" applyNumberFormat="1" applyFont="1" applyBorder="1"/>
    <xf numFmtId="164" fontId="20" fillId="7" borderId="63" xfId="0" applyNumberFormat="1" applyFont="1" applyFill="1" applyBorder="1"/>
    <xf numFmtId="164" fontId="20" fillId="7" borderId="80" xfId="0" applyNumberFormat="1" applyFont="1" applyFill="1" applyBorder="1"/>
    <xf numFmtId="164" fontId="17" fillId="0" borderId="84" xfId="0" applyNumberFormat="1" applyFont="1" applyBorder="1"/>
    <xf numFmtId="164" fontId="17" fillId="0" borderId="85" xfId="0" applyNumberFormat="1" applyFont="1" applyBorder="1"/>
    <xf numFmtId="164" fontId="36" fillId="10" borderId="93" xfId="0" applyNumberFormat="1" applyFont="1" applyFill="1" applyBorder="1"/>
    <xf numFmtId="49" fontId="9" fillId="0" borderId="94" xfId="0" applyNumberFormat="1" applyFont="1" applyBorder="1"/>
    <xf numFmtId="164" fontId="16" fillId="7" borderId="80" xfId="0" applyNumberFormat="1" applyFont="1" applyFill="1" applyBorder="1"/>
    <xf numFmtId="164" fontId="32" fillId="0" borderId="90" xfId="0" applyNumberFormat="1" applyFont="1" applyBorder="1"/>
    <xf numFmtId="164" fontId="32" fillId="0" borderId="91" xfId="0" applyNumberFormat="1" applyFont="1" applyBorder="1"/>
    <xf numFmtId="164" fontId="32" fillId="0" borderId="97" xfId="0" applyNumberFormat="1" applyFont="1" applyBorder="1"/>
    <xf numFmtId="0" fontId="30" fillId="11" borderId="0" xfId="0" applyFont="1" applyFill="1" applyAlignment="1">
      <alignment horizontal="left" vertical="center"/>
    </xf>
    <xf numFmtId="0" fontId="30" fillId="7" borderId="0" xfId="0" applyFont="1" applyFill="1" applyAlignment="1">
      <alignment horizontal="left" vertical="center"/>
    </xf>
    <xf numFmtId="0" fontId="36" fillId="7" borderId="59" xfId="0" applyFont="1" applyFill="1" applyBorder="1" applyAlignment="1">
      <alignment horizontal="center"/>
    </xf>
    <xf numFmtId="49" fontId="36" fillId="0" borderId="25" xfId="0" applyNumberFormat="1" applyFont="1" applyBorder="1"/>
    <xf numFmtId="0" fontId="36" fillId="0" borderId="49" xfId="0" applyFont="1" applyBorder="1"/>
    <xf numFmtId="49" fontId="36" fillId="0" borderId="38" xfId="0" applyNumberFormat="1" applyFont="1" applyBorder="1"/>
    <xf numFmtId="0" fontId="36" fillId="0" borderId="30" xfId="0" applyFont="1" applyBorder="1"/>
    <xf numFmtId="0" fontId="36" fillId="0" borderId="31" xfId="0" applyFont="1" applyBorder="1"/>
    <xf numFmtId="0" fontId="33" fillId="5" borderId="74" xfId="0" applyFont="1" applyFill="1" applyBorder="1"/>
    <xf numFmtId="14" fontId="36" fillId="5" borderId="75" xfId="0" applyNumberFormat="1" applyFont="1" applyFill="1" applyBorder="1"/>
    <xf numFmtId="49" fontId="36" fillId="5" borderId="75" xfId="0" applyNumberFormat="1" applyFont="1" applyFill="1" applyBorder="1" applyAlignment="1">
      <alignment horizontal="center"/>
    </xf>
    <xf numFmtId="0" fontId="33" fillId="7" borderId="23" xfId="0" applyFont="1" applyFill="1" applyBorder="1"/>
    <xf numFmtId="165" fontId="36" fillId="7" borderId="52" xfId="0" applyNumberFormat="1" applyFont="1" applyFill="1" applyBorder="1"/>
    <xf numFmtId="0" fontId="36" fillId="7" borderId="3" xfId="0" applyFont="1" applyFill="1" applyBorder="1" applyAlignment="1">
      <alignment horizontal="right"/>
    </xf>
    <xf numFmtId="164" fontId="36" fillId="0" borderId="3" xfId="0" applyNumberFormat="1" applyFont="1" applyBorder="1"/>
    <xf numFmtId="0" fontId="36" fillId="0" borderId="3" xfId="0" applyFont="1" applyBorder="1"/>
    <xf numFmtId="14" fontId="36" fillId="5" borderId="74" xfId="0" applyNumberFormat="1" applyFont="1" applyFill="1" applyBorder="1" applyAlignment="1">
      <alignment horizontal="left"/>
    </xf>
    <xf numFmtId="0" fontId="33" fillId="5" borderId="75" xfId="0" applyFont="1" applyFill="1" applyBorder="1"/>
    <xf numFmtId="49" fontId="36" fillId="5" borderId="75" xfId="0" applyNumberFormat="1" applyFont="1" applyFill="1" applyBorder="1"/>
    <xf numFmtId="49" fontId="36" fillId="5" borderId="75" xfId="0" applyNumberFormat="1" applyFont="1" applyFill="1" applyBorder="1" applyAlignment="1">
      <alignment horizontal="center" vertical="center"/>
    </xf>
    <xf numFmtId="49" fontId="36" fillId="5" borderId="76" xfId="0" applyNumberFormat="1" applyFont="1" applyFill="1" applyBorder="1" applyAlignment="1">
      <alignment horizontal="center" vertical="center"/>
    </xf>
    <xf numFmtId="14" fontId="36" fillId="5" borderId="79" xfId="0" applyNumberFormat="1" applyFont="1" applyFill="1" applyBorder="1" applyAlignment="1">
      <alignment horizontal="left"/>
    </xf>
    <xf numFmtId="14" fontId="33" fillId="5" borderId="53" xfId="0" applyNumberFormat="1" applyFont="1" applyFill="1" applyBorder="1"/>
    <xf numFmtId="49" fontId="36" fillId="5" borderId="53" xfId="0" applyNumberFormat="1" applyFont="1" applyFill="1" applyBorder="1"/>
    <xf numFmtId="0" fontId="36" fillId="5" borderId="53" xfId="0" applyFont="1" applyFill="1" applyBorder="1" applyAlignment="1">
      <alignment horizontal="right"/>
    </xf>
    <xf numFmtId="49" fontId="36" fillId="5" borderId="53" xfId="0" applyNumberFormat="1" applyFont="1" applyFill="1" applyBorder="1" applyAlignment="1">
      <alignment horizontal="center" vertical="center"/>
    </xf>
    <xf numFmtId="49" fontId="36" fillId="5" borderId="96" xfId="0" applyNumberFormat="1" applyFont="1" applyFill="1" applyBorder="1" applyAlignment="1">
      <alignment horizontal="center" vertical="center"/>
    </xf>
    <xf numFmtId="0" fontId="30" fillId="0" borderId="3" xfId="0" applyNumberFormat="1" applyFont="1" applyBorder="1"/>
    <xf numFmtId="0" fontId="51" fillId="5" borderId="75" xfId="0" applyFont="1" applyFill="1" applyBorder="1"/>
    <xf numFmtId="0" fontId="51" fillId="5" borderId="75" xfId="0" applyFont="1" applyFill="1" applyBorder="1" applyAlignment="1">
      <alignment horizontal="right"/>
    </xf>
    <xf numFmtId="0" fontId="51" fillId="5" borderId="53" xfId="0" applyFont="1" applyFill="1" applyBorder="1"/>
    <xf numFmtId="0" fontId="51" fillId="5" borderId="53" xfId="0" applyFont="1" applyFill="1" applyBorder="1" applyAlignment="1">
      <alignment horizontal="right"/>
    </xf>
    <xf numFmtId="14" fontId="36" fillId="5" borderId="74" xfId="0" applyNumberFormat="1" applyFont="1" applyFill="1" applyBorder="1" applyAlignment="1">
      <alignment horizontal="right"/>
    </xf>
    <xf numFmtId="14" fontId="36" fillId="5" borderId="79" xfId="0" applyNumberFormat="1" applyFont="1" applyFill="1" applyBorder="1" applyAlignment="1">
      <alignment horizontal="right"/>
    </xf>
    <xf numFmtId="10" fontId="32" fillId="7" borderId="84" xfId="0" applyNumberFormat="1" applyFont="1" applyFill="1" applyBorder="1"/>
    <xf numFmtId="0" fontId="36" fillId="7" borderId="77" xfId="0" applyFont="1" applyFill="1" applyBorder="1"/>
    <xf numFmtId="164" fontId="16" fillId="7" borderId="3" xfId="0" applyNumberFormat="1" applyFont="1" applyFill="1" applyBorder="1" applyAlignment="1">
      <alignment wrapText="1"/>
    </xf>
    <xf numFmtId="0" fontId="0" fillId="7" borderId="3" xfId="0" applyFill="1" applyBorder="1" applyAlignment="1">
      <alignment wrapText="1"/>
    </xf>
    <xf numFmtId="164" fontId="31" fillId="0" borderId="25" xfId="0" applyNumberFormat="1" applyFont="1" applyBorder="1" applyAlignment="1">
      <alignment wrapText="1"/>
    </xf>
    <xf numFmtId="0" fontId="45" fillId="0" borderId="26" xfId="0" applyFont="1" applyBorder="1" applyAlignment="1">
      <alignment wrapText="1"/>
    </xf>
    <xf numFmtId="0" fontId="45" fillId="0" borderId="27" xfId="0" applyFont="1" applyBorder="1" applyAlignment="1">
      <alignment wrapText="1"/>
    </xf>
    <xf numFmtId="0" fontId="9" fillId="0" borderId="54" xfId="0" applyFont="1" applyBorder="1" applyAlignment="1">
      <alignment horizontal="center"/>
    </xf>
    <xf numFmtId="0" fontId="9" fillId="0" borderId="9" xfId="0" applyFont="1" applyBorder="1" applyAlignment="1">
      <alignment horizontal="center"/>
    </xf>
    <xf numFmtId="49" fontId="9" fillId="0" borderId="10" xfId="0" applyNumberFormat="1" applyFont="1" applyBorder="1" applyAlignment="1">
      <alignment horizontal="center"/>
    </xf>
    <xf numFmtId="0" fontId="9" fillId="7" borderId="54" xfId="0" applyFont="1" applyFill="1" applyBorder="1" applyAlignment="1">
      <alignment horizontal="center"/>
    </xf>
    <xf numFmtId="49" fontId="9" fillId="7" borderId="9" xfId="0" applyNumberFormat="1" applyFont="1" applyFill="1" applyBorder="1" applyAlignment="1">
      <alignment horizontal="center"/>
    </xf>
    <xf numFmtId="49" fontId="9" fillId="7" borderId="10" xfId="0" applyNumberFormat="1" applyFont="1" applyFill="1" applyBorder="1" applyAlignment="1">
      <alignment horizontal="center"/>
    </xf>
    <xf numFmtId="0" fontId="9" fillId="7" borderId="9" xfId="0" applyFont="1" applyFill="1" applyBorder="1"/>
    <xf numFmtId="0" fontId="9" fillId="7" borderId="10" xfId="0" applyFont="1" applyFill="1" applyBorder="1"/>
    <xf numFmtId="0" fontId="9" fillId="0" borderId="9" xfId="0" applyFont="1" applyBorder="1" applyAlignment="1">
      <alignment horizontal="center" vertical="center"/>
    </xf>
    <xf numFmtId="164" fontId="9" fillId="7" borderId="25" xfId="0" applyNumberFormat="1" applyFont="1" applyFill="1" applyBorder="1"/>
    <xf numFmtId="164" fontId="20" fillId="7" borderId="90" xfId="0" applyNumberFormat="1" applyFont="1" applyFill="1" applyBorder="1"/>
    <xf numFmtId="6" fontId="31" fillId="7" borderId="3" xfId="0" applyNumberFormat="1" applyFont="1" applyFill="1" applyBorder="1"/>
    <xf numFmtId="49" fontId="36" fillId="7" borderId="86" xfId="0" applyNumberFormat="1" applyFont="1" applyFill="1" applyBorder="1"/>
    <xf numFmtId="0" fontId="33" fillId="7" borderId="103" xfId="0" applyFont="1" applyFill="1" applyBorder="1"/>
    <xf numFmtId="164" fontId="9" fillId="7" borderId="90" xfId="0" applyNumberFormat="1" applyFont="1" applyFill="1" applyBorder="1"/>
    <xf numFmtId="164" fontId="0" fillId="0" borderId="0" xfId="0" applyNumberFormat="1"/>
    <xf numFmtId="0" fontId="33" fillId="5" borderId="79" xfId="0" applyFont="1" applyFill="1" applyBorder="1"/>
    <xf numFmtId="14" fontId="36" fillId="5" borderId="53" xfId="0" applyNumberFormat="1" applyFont="1" applyFill="1" applyBorder="1"/>
    <xf numFmtId="49" fontId="36" fillId="5" borderId="53" xfId="0" applyNumberFormat="1" applyFont="1" applyFill="1" applyBorder="1" applyAlignment="1">
      <alignment horizontal="center"/>
    </xf>
    <xf numFmtId="0" fontId="9" fillId="5" borderId="53" xfId="0" applyFont="1" applyFill="1" applyBorder="1" applyAlignment="1">
      <alignment horizontal="right"/>
    </xf>
    <xf numFmtId="0" fontId="9" fillId="5" borderId="53" xfId="0" applyNumberFormat="1" applyFont="1" applyFill="1" applyBorder="1"/>
    <xf numFmtId="164" fontId="31" fillId="0" borderId="3" xfId="0" applyNumberFormat="1" applyFont="1" applyBorder="1"/>
    <xf numFmtId="164" fontId="32" fillId="7" borderId="73" xfId="0" applyNumberFormat="1" applyFont="1" applyFill="1" applyBorder="1"/>
    <xf numFmtId="164" fontId="32" fillId="7" borderId="101" xfId="0" applyNumberFormat="1" applyFont="1" applyFill="1" applyBorder="1"/>
    <xf numFmtId="164" fontId="32" fillId="7" borderId="102" xfId="0" applyNumberFormat="1" applyFont="1" applyFill="1" applyBorder="1"/>
    <xf numFmtId="10" fontId="32" fillId="7" borderId="84" xfId="2" applyNumberFormat="1" applyFont="1" applyFill="1" applyBorder="1" applyAlignment="1"/>
    <xf numFmtId="10" fontId="32" fillId="7" borderId="85" xfId="2" applyNumberFormat="1" applyFont="1" applyFill="1" applyBorder="1" applyAlignment="1"/>
    <xf numFmtId="0" fontId="1" fillId="0" borderId="24" xfId="0" applyFont="1" applyBorder="1" applyAlignment="1">
      <alignment horizontal="center"/>
    </xf>
    <xf numFmtId="49" fontId="27" fillId="0" borderId="3" xfId="0" applyNumberFormat="1" applyFont="1" applyBorder="1" applyAlignment="1">
      <alignment horizontal="center"/>
    </xf>
    <xf numFmtId="0" fontId="26" fillId="0" borderId="3" xfId="0" applyFont="1" applyBorder="1" applyAlignment="1">
      <alignment horizontal="left"/>
    </xf>
    <xf numFmtId="0" fontId="0" fillId="2" borderId="1" xfId="0" applyFill="1" applyBorder="1"/>
    <xf numFmtId="0" fontId="0" fillId="2" borderId="1" xfId="0" applyFill="1" applyBorder="1" applyAlignment="1">
      <alignment horizontal="center"/>
    </xf>
    <xf numFmtId="0" fontId="0" fillId="2" borderId="43" xfId="0" applyFill="1" applyBorder="1"/>
    <xf numFmtId="0" fontId="9" fillId="11" borderId="0" xfId="0" applyFont="1" applyFill="1" applyAlignment="1">
      <alignment horizontal="left" vertical="center"/>
    </xf>
    <xf numFmtId="0" fontId="9" fillId="7" borderId="58" xfId="0" applyFont="1" applyFill="1" applyBorder="1" applyAlignment="1">
      <alignment horizontal="left" vertical="center"/>
    </xf>
    <xf numFmtId="0" fontId="9" fillId="5" borderId="76" xfId="0" applyNumberFormat="1" applyFont="1" applyFill="1" applyBorder="1"/>
    <xf numFmtId="0" fontId="9" fillId="5" borderId="96" xfId="0" applyNumberFormat="1" applyFont="1" applyFill="1" applyBorder="1"/>
    <xf numFmtId="164" fontId="9" fillId="7" borderId="91" xfId="0" applyNumberFormat="1" applyFont="1" applyFill="1" applyBorder="1"/>
    <xf numFmtId="164" fontId="20" fillId="7" borderId="91" xfId="0" applyNumberFormat="1" applyFont="1" applyFill="1" applyBorder="1"/>
    <xf numFmtId="164" fontId="36" fillId="7" borderId="3" xfId="0" applyNumberFormat="1" applyFont="1" applyFill="1" applyBorder="1"/>
    <xf numFmtId="0" fontId="9" fillId="0" borderId="109" xfId="0" applyNumberFormat="1" applyFont="1" applyBorder="1" applyAlignment="1">
      <alignment horizontal="center"/>
    </xf>
    <xf numFmtId="0" fontId="9" fillId="0" borderId="110" xfId="0" applyNumberFormat="1" applyFont="1" applyBorder="1" applyAlignment="1">
      <alignment horizontal="center"/>
    </xf>
    <xf numFmtId="0" fontId="9" fillId="0" borderId="111" xfId="0" applyNumberFormat="1" applyFont="1" applyBorder="1" applyAlignment="1">
      <alignment horizontal="center"/>
    </xf>
    <xf numFmtId="0" fontId="9" fillId="0" borderId="112" xfId="0" applyNumberFormat="1" applyFont="1" applyBorder="1" applyAlignment="1">
      <alignment horizontal="center"/>
    </xf>
    <xf numFmtId="165" fontId="33" fillId="7" borderId="103" xfId="0" applyNumberFormat="1" applyFont="1" applyFill="1" applyBorder="1"/>
    <xf numFmtId="0" fontId="9" fillId="0" borderId="105" xfId="0" applyNumberFormat="1" applyFont="1" applyBorder="1" applyAlignment="1">
      <alignment horizontal="center"/>
    </xf>
    <xf numFmtId="164" fontId="20" fillId="10" borderId="93" xfId="0" applyNumberFormat="1" applyFont="1" applyFill="1" applyBorder="1"/>
    <xf numFmtId="6" fontId="20" fillId="0" borderId="21" xfId="0" applyNumberFormat="1" applyFont="1" applyBorder="1"/>
    <xf numFmtId="0" fontId="36" fillId="7" borderId="36" xfId="0" applyFont="1" applyFill="1" applyBorder="1"/>
    <xf numFmtId="0" fontId="9" fillId="0" borderId="0" xfId="0" applyNumberFormat="1" applyFont="1"/>
    <xf numFmtId="49" fontId="36" fillId="0" borderId="79" xfId="0" applyNumberFormat="1" applyFont="1" applyBorder="1"/>
    <xf numFmtId="0" fontId="36" fillId="0" borderId="65" xfId="0" applyFont="1" applyBorder="1"/>
    <xf numFmtId="0" fontId="36" fillId="0" borderId="66" xfId="0" applyFont="1" applyBorder="1"/>
    <xf numFmtId="0" fontId="55" fillId="2" borderId="3" xfId="0" applyFont="1" applyFill="1" applyBorder="1" applyAlignment="1">
      <alignment horizontal="center" vertical="center"/>
    </xf>
    <xf numFmtId="164" fontId="9" fillId="7" borderId="73" xfId="0" applyNumberFormat="1" applyFont="1" applyFill="1" applyBorder="1"/>
    <xf numFmtId="164" fontId="9" fillId="7" borderId="114" xfId="0" applyNumberFormat="1" applyFont="1" applyFill="1" applyBorder="1"/>
    <xf numFmtId="164" fontId="9" fillId="7" borderId="75" xfId="0" applyNumberFormat="1" applyFont="1" applyFill="1" applyBorder="1"/>
    <xf numFmtId="164" fontId="9" fillId="7" borderId="76" xfId="0" applyNumberFormat="1" applyFont="1" applyFill="1" applyBorder="1"/>
    <xf numFmtId="164" fontId="9" fillId="7" borderId="113" xfId="0" applyNumberFormat="1" applyFont="1" applyFill="1" applyBorder="1"/>
    <xf numFmtId="164" fontId="20" fillId="12" borderId="50" xfId="0" applyNumberFormat="1" applyFont="1" applyFill="1" applyBorder="1"/>
    <xf numFmtId="49" fontId="56" fillId="0" borderId="3" xfId="3" applyNumberFormat="1" applyFont="1" applyBorder="1"/>
    <xf numFmtId="49" fontId="56" fillId="0" borderId="3" xfId="3" applyNumberFormat="1" applyFont="1" applyBorder="1" applyAlignment="1"/>
    <xf numFmtId="49" fontId="36" fillId="8" borderId="77" xfId="0" applyNumberFormat="1" applyFont="1" applyFill="1" applyBorder="1"/>
    <xf numFmtId="0" fontId="33" fillId="8" borderId="23" xfId="0" applyFont="1" applyFill="1" applyBorder="1"/>
    <xf numFmtId="164" fontId="9" fillId="8" borderId="21" xfId="0" applyNumberFormat="1" applyFont="1" applyFill="1" applyBorder="1"/>
    <xf numFmtId="164" fontId="9" fillId="8" borderId="78" xfId="0" applyNumberFormat="1" applyFont="1" applyFill="1" applyBorder="1"/>
    <xf numFmtId="0" fontId="33" fillId="8" borderId="36" xfId="0" applyFont="1" applyFill="1" applyBorder="1"/>
    <xf numFmtId="164" fontId="9" fillId="8" borderId="3" xfId="0" applyNumberFormat="1" applyFont="1" applyFill="1" applyBorder="1"/>
    <xf numFmtId="164" fontId="9" fillId="8" borderId="113" xfId="0" applyNumberFormat="1" applyFont="1" applyFill="1" applyBorder="1"/>
    <xf numFmtId="0" fontId="57" fillId="2" borderId="3" xfId="0" applyFont="1" applyFill="1" applyBorder="1" applyAlignment="1">
      <alignment horizontal="center" vertical="center"/>
    </xf>
    <xf numFmtId="164" fontId="36" fillId="0" borderId="21" xfId="0" applyNumberFormat="1" applyFont="1" applyBorder="1"/>
    <xf numFmtId="164" fontId="36" fillId="0" borderId="50" xfId="0" applyNumberFormat="1" applyFont="1" applyBorder="1"/>
    <xf numFmtId="164" fontId="36" fillId="0" borderId="32" xfId="0" applyNumberFormat="1" applyFont="1" applyBorder="1"/>
    <xf numFmtId="0" fontId="9" fillId="0" borderId="115" xfId="0" applyNumberFormat="1" applyFont="1" applyBorder="1" applyAlignment="1">
      <alignment horizontal="center"/>
    </xf>
    <xf numFmtId="49" fontId="36" fillId="7" borderId="81" xfId="0" applyNumberFormat="1" applyFont="1" applyFill="1" applyBorder="1"/>
    <xf numFmtId="0" fontId="33" fillId="7" borderId="82" xfId="0" applyFont="1" applyFill="1" applyBorder="1"/>
    <xf numFmtId="165" fontId="33" fillId="7" borderId="115" xfId="0" applyNumberFormat="1" applyFont="1" applyFill="1" applyBorder="1"/>
    <xf numFmtId="49" fontId="1" fillId="5" borderId="15" xfId="0" applyNumberFormat="1" applyFont="1" applyFill="1" applyBorder="1" applyAlignment="1">
      <alignment horizontal="center"/>
    </xf>
    <xf numFmtId="164" fontId="31" fillId="13" borderId="3" xfId="0" applyNumberFormat="1" applyFont="1" applyFill="1" applyBorder="1"/>
    <xf numFmtId="164" fontId="9" fillId="13" borderId="3" xfId="0" applyNumberFormat="1" applyFont="1" applyFill="1" applyBorder="1"/>
    <xf numFmtId="0" fontId="36" fillId="0" borderId="36" xfId="0" applyFont="1" applyBorder="1"/>
    <xf numFmtId="164" fontId="32" fillId="0" borderId="50" xfId="0" applyNumberFormat="1" applyFont="1" applyBorder="1"/>
    <xf numFmtId="164" fontId="9" fillId="7" borderId="22" xfId="0" applyNumberFormat="1" applyFont="1" applyFill="1" applyBorder="1"/>
    <xf numFmtId="164" fontId="9" fillId="7" borderId="45" xfId="0" applyNumberFormat="1" applyFont="1" applyFill="1" applyBorder="1"/>
    <xf numFmtId="164" fontId="9" fillId="7" borderId="116" xfId="0" applyNumberFormat="1" applyFont="1" applyFill="1" applyBorder="1"/>
    <xf numFmtId="164" fontId="36" fillId="7" borderId="104" xfId="0" applyNumberFormat="1" applyFont="1" applyFill="1" applyBorder="1"/>
    <xf numFmtId="164" fontId="36" fillId="7" borderId="52" xfId="0" applyNumberFormat="1" applyFont="1" applyFill="1" applyBorder="1"/>
    <xf numFmtId="164" fontId="36" fillId="8" borderId="52" xfId="0" applyNumberFormat="1" applyFont="1" applyFill="1" applyBorder="1"/>
    <xf numFmtId="164" fontId="36" fillId="8" borderId="49" xfId="0" applyNumberFormat="1" applyFont="1" applyFill="1" applyBorder="1"/>
    <xf numFmtId="164" fontId="36" fillId="7" borderId="21" xfId="0" applyNumberFormat="1" applyFont="1" applyFill="1" applyBorder="1"/>
    <xf numFmtId="49" fontId="1" fillId="2" borderId="3" xfId="0" applyNumberFormat="1" applyFont="1" applyFill="1" applyBorder="1" applyAlignment="1">
      <alignment wrapText="1"/>
    </xf>
    <xf numFmtId="49" fontId="36" fillId="7" borderId="25" xfId="0" applyNumberFormat="1" applyFont="1" applyFill="1" applyBorder="1"/>
    <xf numFmtId="0" fontId="36" fillId="7" borderId="26" xfId="0" applyFont="1" applyFill="1" applyBorder="1"/>
    <xf numFmtId="0" fontId="36" fillId="7" borderId="27" xfId="0" applyFont="1" applyFill="1" applyBorder="1"/>
    <xf numFmtId="0" fontId="0" fillId="8" borderId="3" xfId="0" applyFill="1" applyBorder="1"/>
    <xf numFmtId="0" fontId="9" fillId="11" borderId="53" xfId="0" applyNumberFormat="1" applyFont="1" applyFill="1" applyBorder="1"/>
    <xf numFmtId="0" fontId="9" fillId="11" borderId="75" xfId="0" applyNumberFormat="1" applyFont="1" applyFill="1" applyBorder="1"/>
    <xf numFmtId="164" fontId="9" fillId="0" borderId="44" xfId="0" applyNumberFormat="1" applyFont="1" applyFill="1" applyBorder="1"/>
    <xf numFmtId="49" fontId="36" fillId="7" borderId="117" xfId="0" applyNumberFormat="1" applyFont="1" applyFill="1" applyBorder="1"/>
    <xf numFmtId="164" fontId="9" fillId="7" borderId="94" xfId="0" applyNumberFormat="1" applyFont="1" applyFill="1" applyBorder="1" applyAlignment="1">
      <alignment horizontal="left"/>
    </xf>
    <xf numFmtId="164" fontId="9" fillId="7" borderId="65" xfId="0" applyNumberFormat="1" applyFont="1" applyFill="1" applyBorder="1" applyAlignment="1">
      <alignment horizontal="left"/>
    </xf>
    <xf numFmtId="164" fontId="9" fillId="7" borderId="66" xfId="0" applyNumberFormat="1" applyFont="1" applyFill="1" applyBorder="1" applyAlignment="1">
      <alignment horizontal="right"/>
    </xf>
    <xf numFmtId="164" fontId="9" fillId="7" borderId="63" xfId="0" applyNumberFormat="1" applyFont="1" applyFill="1" applyBorder="1"/>
    <xf numFmtId="164" fontId="9" fillId="7" borderId="64" xfId="0" applyNumberFormat="1" applyFont="1" applyFill="1" applyBorder="1"/>
    <xf numFmtId="164" fontId="9" fillId="7" borderId="80" xfId="0" applyNumberFormat="1" applyFont="1" applyFill="1" applyBorder="1"/>
    <xf numFmtId="164" fontId="9" fillId="8" borderId="22" xfId="0" applyNumberFormat="1" applyFont="1" applyFill="1" applyBorder="1"/>
    <xf numFmtId="164" fontId="9" fillId="8" borderId="116" xfId="0" applyNumberFormat="1" applyFont="1" applyFill="1" applyBorder="1"/>
    <xf numFmtId="49" fontId="36" fillId="7" borderId="38" xfId="0" applyNumberFormat="1" applyFont="1" applyFill="1" applyBorder="1"/>
    <xf numFmtId="164" fontId="9" fillId="7" borderId="44" xfId="0" applyNumberFormat="1" applyFont="1" applyFill="1" applyBorder="1"/>
    <xf numFmtId="164" fontId="31" fillId="14" borderId="3" xfId="0" applyNumberFormat="1" applyFont="1" applyFill="1" applyBorder="1"/>
    <xf numFmtId="164" fontId="17" fillId="14" borderId="3" xfId="0" applyNumberFormat="1" applyFont="1" applyFill="1" applyBorder="1"/>
    <xf numFmtId="0" fontId="30" fillId="0" borderId="0" xfId="0" applyNumberFormat="1" applyFont="1"/>
    <xf numFmtId="49" fontId="52" fillId="0" borderId="3" xfId="3" applyNumberFormat="1" applyFont="1" applyBorder="1" applyAlignment="1">
      <alignment horizontal="left"/>
    </xf>
    <xf numFmtId="10" fontId="32" fillId="7" borderId="85" xfId="0" applyNumberFormat="1" applyFont="1" applyFill="1" applyBorder="1"/>
    <xf numFmtId="164" fontId="20" fillId="7" borderId="50" xfId="0" applyNumberFormat="1" applyFont="1" applyFill="1" applyBorder="1"/>
    <xf numFmtId="164" fontId="20" fillId="7" borderId="93" xfId="0" applyNumberFormat="1" applyFont="1" applyFill="1" applyBorder="1"/>
    <xf numFmtId="164" fontId="32" fillId="12" borderId="22" xfId="0" applyNumberFormat="1" applyFont="1" applyFill="1" applyBorder="1"/>
    <xf numFmtId="164" fontId="32" fillId="12" borderId="50" xfId="0" applyNumberFormat="1" applyFont="1" applyFill="1" applyBorder="1"/>
    <xf numFmtId="164" fontId="32" fillId="12" borderId="93" xfId="0" applyNumberFormat="1" applyFont="1" applyFill="1" applyBorder="1"/>
    <xf numFmtId="164" fontId="32" fillId="2" borderId="3" xfId="0" applyNumberFormat="1" applyFont="1" applyFill="1" applyBorder="1" applyAlignment="1">
      <alignment horizontal="center" vertical="center"/>
    </xf>
    <xf numFmtId="0" fontId="29" fillId="0" borderId="0" xfId="0" applyNumberFormat="1" applyFont="1"/>
    <xf numFmtId="0" fontId="16" fillId="0" borderId="0" xfId="0" applyNumberFormat="1" applyFont="1" applyAlignment="1">
      <alignment horizontal="center"/>
    </xf>
    <xf numFmtId="0" fontId="29" fillId="0" borderId="3" xfId="0" applyNumberFormat="1" applyFont="1" applyFill="1" applyBorder="1"/>
    <xf numFmtId="168" fontId="9" fillId="0" borderId="0" xfId="0" applyNumberFormat="1" applyFont="1"/>
    <xf numFmtId="0" fontId="9" fillId="0" borderId="0" xfId="0" applyNumberFormat="1" applyFont="1" applyAlignment="1">
      <alignment horizontal="center"/>
    </xf>
    <xf numFmtId="0" fontId="9" fillId="0" borderId="0" xfId="0" applyNumberFormat="1" applyFont="1" applyAlignment="1">
      <alignment horizontal="right"/>
    </xf>
    <xf numFmtId="168" fontId="9" fillId="0" borderId="0" xfId="1" applyNumberFormat="1" applyFont="1" applyAlignment="1">
      <alignment horizontal="center"/>
    </xf>
    <xf numFmtId="0" fontId="9" fillId="0" borderId="3" xfId="0" applyNumberFormat="1" applyFont="1" applyFill="1" applyBorder="1" applyAlignment="1">
      <alignment horizontal="right"/>
    </xf>
    <xf numFmtId="164" fontId="9" fillId="7" borderId="120" xfId="0" applyNumberFormat="1" applyFont="1" applyFill="1" applyBorder="1"/>
    <xf numFmtId="164" fontId="36" fillId="0" borderId="3" xfId="0" applyNumberFormat="1" applyFont="1" applyBorder="1" applyAlignment="1">
      <alignment horizontal="center"/>
    </xf>
    <xf numFmtId="49" fontId="7" fillId="3" borderId="6" xfId="0" applyNumberFormat="1" applyFont="1" applyFill="1" applyBorder="1" applyAlignment="1">
      <alignment horizontal="center"/>
    </xf>
    <xf numFmtId="0" fontId="52" fillId="0" borderId="9" xfId="3" applyFont="1" applyBorder="1" applyAlignment="1">
      <alignment horizontal="center"/>
    </xf>
    <xf numFmtId="49" fontId="36" fillId="7" borderId="121" xfId="0" applyNumberFormat="1" applyFont="1" applyFill="1" applyBorder="1"/>
    <xf numFmtId="164" fontId="9" fillId="8" borderId="25" xfId="0" applyNumberFormat="1" applyFont="1" applyFill="1" applyBorder="1"/>
    <xf numFmtId="164" fontId="58" fillId="7" borderId="3" xfId="0" applyNumberFormat="1" applyFont="1" applyFill="1" applyBorder="1"/>
    <xf numFmtId="164" fontId="58" fillId="0" borderId="3" xfId="0" applyNumberFormat="1" applyFont="1" applyBorder="1"/>
    <xf numFmtId="0" fontId="9" fillId="0" borderId="3" xfId="0" applyFont="1" applyBorder="1" applyAlignment="1">
      <alignment horizontal="center" vertical="center"/>
    </xf>
    <xf numFmtId="49" fontId="61" fillId="0" borderId="3" xfId="0" applyNumberFormat="1" applyFont="1" applyBorder="1"/>
    <xf numFmtId="0" fontId="61" fillId="0" borderId="3" xfId="0" applyFont="1" applyBorder="1"/>
    <xf numFmtId="49" fontId="61" fillId="0" borderId="3" xfId="0" applyNumberFormat="1" applyFont="1" applyBorder="1" applyAlignment="1">
      <alignment horizontal="right"/>
    </xf>
    <xf numFmtId="0" fontId="61" fillId="0" borderId="0" xfId="0" applyNumberFormat="1" applyFont="1"/>
    <xf numFmtId="0" fontId="29" fillId="7" borderId="3" xfId="0" applyFont="1" applyFill="1" applyBorder="1" applyAlignment="1">
      <alignment horizontal="left" vertical="center"/>
    </xf>
    <xf numFmtId="0" fontId="0" fillId="7" borderId="3" xfId="0" applyFill="1" applyBorder="1" applyAlignment="1">
      <alignment horizontal="left" vertical="center"/>
    </xf>
    <xf numFmtId="49" fontId="9" fillId="10" borderId="0" xfId="0" applyNumberFormat="1" applyFont="1" applyFill="1" applyAlignment="1">
      <alignment horizontal="center" vertical="center" wrapText="1"/>
    </xf>
    <xf numFmtId="0" fontId="27" fillId="11" borderId="48" xfId="0" applyFont="1" applyFill="1" applyBorder="1" applyAlignment="1">
      <alignment horizontal="center" vertical="center"/>
    </xf>
    <xf numFmtId="0" fontId="27" fillId="11" borderId="48" xfId="0" applyFont="1" applyFill="1" applyBorder="1" applyAlignment="1">
      <alignment horizontal="center" vertical="center" wrapText="1"/>
    </xf>
    <xf numFmtId="2" fontId="36" fillId="8" borderId="92" xfId="0" applyNumberFormat="1" applyFont="1" applyFill="1" applyBorder="1"/>
    <xf numFmtId="49" fontId="20" fillId="10" borderId="118" xfId="0" applyNumberFormat="1" applyFont="1" applyFill="1" applyBorder="1" applyAlignment="1">
      <alignment horizontal="right"/>
    </xf>
    <xf numFmtId="0" fontId="9" fillId="10" borderId="36" xfId="0" applyFont="1" applyFill="1" applyBorder="1" applyAlignment="1">
      <alignment horizontal="right"/>
    </xf>
    <xf numFmtId="0" fontId="32" fillId="10" borderId="36" xfId="0" applyFont="1" applyFill="1" applyBorder="1" applyAlignment="1">
      <alignment horizontal="right"/>
    </xf>
    <xf numFmtId="164" fontId="20" fillId="16" borderId="50" xfId="0" applyNumberFormat="1" applyFont="1" applyFill="1" applyBorder="1"/>
    <xf numFmtId="164" fontId="20" fillId="16" borderId="93" xfId="0" applyNumberFormat="1" applyFont="1" applyFill="1" applyBorder="1"/>
    <xf numFmtId="164" fontId="9" fillId="12" borderId="25" xfId="0" applyNumberFormat="1" applyFont="1" applyFill="1" applyBorder="1"/>
    <xf numFmtId="164" fontId="32" fillId="10" borderId="50" xfId="0" applyNumberFormat="1" applyFont="1" applyFill="1" applyBorder="1"/>
    <xf numFmtId="49" fontId="9" fillId="7" borderId="25" xfId="0" applyNumberFormat="1" applyFont="1" applyFill="1" applyBorder="1"/>
    <xf numFmtId="0" fontId="9" fillId="7" borderId="26" xfId="0" applyFont="1" applyFill="1" applyBorder="1"/>
    <xf numFmtId="0" fontId="9" fillId="7" borderId="27" xfId="0" applyFont="1" applyFill="1" applyBorder="1"/>
    <xf numFmtId="164" fontId="32" fillId="12" borderId="60" xfId="0" applyNumberFormat="1" applyFont="1" applyFill="1" applyBorder="1"/>
    <xf numFmtId="164" fontId="32" fillId="12" borderId="3" xfId="0" applyNumberFormat="1" applyFont="1" applyFill="1" applyBorder="1"/>
    <xf numFmtId="164" fontId="32" fillId="12" borderId="113" xfId="0" applyNumberFormat="1" applyFont="1" applyFill="1" applyBorder="1"/>
    <xf numFmtId="164" fontId="36" fillId="7" borderId="25" xfId="0" applyNumberFormat="1" applyFont="1" applyFill="1" applyBorder="1" applyAlignment="1">
      <alignment wrapText="1"/>
    </xf>
    <xf numFmtId="164" fontId="36" fillId="7" borderId="26" xfId="0" applyNumberFormat="1" applyFont="1" applyFill="1" applyBorder="1" applyAlignment="1">
      <alignment wrapText="1"/>
    </xf>
    <xf numFmtId="164" fontId="36" fillId="7" borderId="27" xfId="0" applyNumberFormat="1" applyFont="1" applyFill="1" applyBorder="1" applyAlignment="1">
      <alignment wrapText="1"/>
    </xf>
    <xf numFmtId="0" fontId="64" fillId="2" borderId="3" xfId="0" applyFont="1" applyFill="1" applyBorder="1" applyAlignment="1">
      <alignment horizontal="center" vertical="center"/>
    </xf>
    <xf numFmtId="0" fontId="65" fillId="2" borderId="3" xfId="0" applyFont="1" applyFill="1" applyBorder="1" applyAlignment="1">
      <alignment horizontal="center" vertical="center"/>
    </xf>
    <xf numFmtId="164" fontId="36" fillId="10" borderId="3" xfId="0" applyNumberFormat="1" applyFont="1" applyFill="1" applyBorder="1"/>
    <xf numFmtId="164" fontId="36" fillId="7" borderId="44" xfId="0" applyNumberFormat="1" applyFont="1" applyFill="1" applyBorder="1"/>
    <xf numFmtId="0" fontId="36" fillId="7" borderId="49" xfId="0" applyFont="1" applyFill="1" applyBorder="1"/>
    <xf numFmtId="164" fontId="31" fillId="7" borderId="21" xfId="0" applyNumberFormat="1" applyFont="1" applyFill="1" applyBorder="1"/>
    <xf numFmtId="164" fontId="36" fillId="17" borderId="21" xfId="0" applyNumberFormat="1" applyFont="1" applyFill="1" applyBorder="1"/>
    <xf numFmtId="2" fontId="36" fillId="7" borderId="92" xfId="0" applyNumberFormat="1" applyFont="1" applyFill="1" applyBorder="1"/>
    <xf numFmtId="164" fontId="32" fillId="10" borderId="93" xfId="0" applyNumberFormat="1" applyFont="1" applyFill="1" applyBorder="1"/>
    <xf numFmtId="164" fontId="36" fillId="13" borderId="3" xfId="0" applyNumberFormat="1" applyFont="1" applyFill="1" applyBorder="1"/>
    <xf numFmtId="0" fontId="36" fillId="18" borderId="77" xfId="0" applyFont="1" applyFill="1" applyBorder="1"/>
    <xf numFmtId="0" fontId="33" fillId="18" borderId="23" xfId="0" applyFont="1" applyFill="1" applyBorder="1"/>
    <xf numFmtId="165" fontId="36" fillId="18" borderId="52" xfId="0" applyNumberFormat="1" applyFont="1" applyFill="1" applyBorder="1"/>
    <xf numFmtId="164" fontId="9" fillId="18" borderId="21" xfId="0" applyNumberFormat="1" applyFont="1" applyFill="1" applyBorder="1"/>
    <xf numFmtId="164" fontId="9" fillId="18" borderId="25" xfId="0" applyNumberFormat="1" applyFont="1" applyFill="1" applyBorder="1"/>
    <xf numFmtId="164" fontId="9" fillId="18" borderId="78" xfId="0" applyNumberFormat="1" applyFont="1" applyFill="1" applyBorder="1"/>
    <xf numFmtId="9" fontId="9" fillId="7" borderId="3" xfId="0" applyNumberFormat="1" applyFont="1" applyFill="1" applyBorder="1" applyAlignment="1">
      <alignment horizontal="center"/>
    </xf>
    <xf numFmtId="165" fontId="0" fillId="7" borderId="3" xfId="0" applyNumberFormat="1" applyFill="1" applyBorder="1"/>
    <xf numFmtId="166" fontId="0" fillId="7" borderId="3" xfId="0" applyNumberFormat="1" applyFill="1" applyBorder="1"/>
    <xf numFmtId="0" fontId="0" fillId="7" borderId="3" xfId="0" applyNumberFormat="1" applyFill="1" applyBorder="1" applyAlignment="1">
      <alignment horizontal="center"/>
    </xf>
    <xf numFmtId="0" fontId="0" fillId="7" borderId="0" xfId="0" applyNumberFormat="1" applyFill="1"/>
    <xf numFmtId="2" fontId="33" fillId="7" borderId="26" xfId="0" applyNumberFormat="1" applyFont="1" applyFill="1" applyBorder="1"/>
    <xf numFmtId="164" fontId="36" fillId="7" borderId="27" xfId="0" applyNumberFormat="1" applyFont="1" applyFill="1" applyBorder="1"/>
    <xf numFmtId="0" fontId="33" fillId="7" borderId="26" xfId="0" applyFont="1" applyFill="1" applyBorder="1"/>
    <xf numFmtId="164" fontId="36" fillId="7" borderId="92" xfId="0" applyNumberFormat="1" applyFont="1" applyFill="1" applyBorder="1"/>
    <xf numFmtId="164" fontId="36" fillId="7" borderId="25" xfId="0" applyNumberFormat="1" applyFont="1" applyFill="1" applyBorder="1"/>
    <xf numFmtId="164" fontId="36" fillId="7" borderId="78" xfId="0" applyNumberFormat="1" applyFont="1" applyFill="1" applyBorder="1"/>
    <xf numFmtId="9" fontId="9" fillId="7" borderId="21" xfId="2" applyFont="1" applyFill="1" applyBorder="1"/>
    <xf numFmtId="9" fontId="9" fillId="7" borderId="25" xfId="2" applyFont="1" applyFill="1" applyBorder="1"/>
    <xf numFmtId="49" fontId="36" fillId="7" borderId="123" xfId="0" applyNumberFormat="1" applyFont="1" applyFill="1" applyBorder="1"/>
    <xf numFmtId="49" fontId="36" fillId="18" borderId="117" xfId="0" applyNumberFormat="1" applyFont="1" applyFill="1" applyBorder="1"/>
    <xf numFmtId="0" fontId="33" fillId="8" borderId="3" xfId="0" applyFont="1" applyFill="1" applyBorder="1"/>
    <xf numFmtId="164" fontId="36" fillId="8" borderId="24" xfId="0" applyNumberFormat="1" applyFont="1" applyFill="1" applyBorder="1"/>
    <xf numFmtId="49" fontId="36" fillId="7" borderId="77" xfId="0" applyNumberFormat="1" applyFont="1" applyFill="1" applyBorder="1"/>
    <xf numFmtId="0" fontId="33" fillId="7" borderId="3" xfId="0" applyFont="1" applyFill="1" applyBorder="1"/>
    <xf numFmtId="164" fontId="36" fillId="7" borderId="24" xfId="0" applyNumberFormat="1" applyFont="1" applyFill="1" applyBorder="1"/>
    <xf numFmtId="49" fontId="36" fillId="7" borderId="118" xfId="0" applyNumberFormat="1" applyFont="1" applyFill="1" applyBorder="1"/>
    <xf numFmtId="164" fontId="9" fillId="18" borderId="3" xfId="0" applyNumberFormat="1" applyFont="1" applyFill="1" applyBorder="1"/>
    <xf numFmtId="164" fontId="9" fillId="18" borderId="113" xfId="0" applyNumberFormat="1" applyFont="1" applyFill="1" applyBorder="1"/>
    <xf numFmtId="164" fontId="9" fillId="18" borderId="22" xfId="0" applyNumberFormat="1" applyFont="1" applyFill="1" applyBorder="1"/>
    <xf numFmtId="164" fontId="9" fillId="18" borderId="116" xfId="0" applyNumberFormat="1" applyFont="1" applyFill="1" applyBorder="1"/>
    <xf numFmtId="49" fontId="55" fillId="2" borderId="3" xfId="0" applyNumberFormat="1" applyFont="1" applyFill="1" applyBorder="1" applyAlignment="1">
      <alignment horizontal="center" vertical="center"/>
    </xf>
    <xf numFmtId="0" fontId="55" fillId="2" borderId="3" xfId="0" applyFont="1" applyFill="1" applyBorder="1" applyAlignment="1">
      <alignment horizontal="center" vertical="center"/>
    </xf>
    <xf numFmtId="49" fontId="53" fillId="2" borderId="3" xfId="0" applyNumberFormat="1" applyFont="1" applyFill="1" applyBorder="1" applyAlignment="1">
      <alignment horizontal="center" vertical="center"/>
    </xf>
    <xf numFmtId="0" fontId="53" fillId="2" borderId="3" xfId="0" applyFont="1" applyFill="1" applyBorder="1" applyAlignment="1">
      <alignment horizontal="center" vertical="center"/>
    </xf>
    <xf numFmtId="0" fontId="3" fillId="2" borderId="3" xfId="0" applyFont="1" applyFill="1" applyBorder="1" applyAlignment="1">
      <alignment horizontal="center" vertical="center"/>
    </xf>
    <xf numFmtId="49" fontId="6" fillId="0" borderId="3" xfId="0" applyNumberFormat="1" applyFont="1" applyBorder="1" applyAlignment="1">
      <alignment horizontal="center"/>
    </xf>
    <xf numFmtId="0" fontId="6" fillId="0" borderId="3" xfId="0" applyFont="1" applyBorder="1" applyAlignment="1">
      <alignment horizontal="center"/>
    </xf>
    <xf numFmtId="49" fontId="9" fillId="10" borderId="0" xfId="0" applyNumberFormat="1" applyFont="1" applyFill="1" applyAlignment="1">
      <alignment horizontal="center"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33" fillId="7" borderId="55" xfId="0" applyFont="1" applyFill="1" applyBorder="1" applyAlignment="1">
      <alignment horizontal="center"/>
    </xf>
    <xf numFmtId="0" fontId="33" fillId="7" borderId="0" xfId="0" applyFont="1" applyFill="1" applyAlignment="1">
      <alignment horizontal="center"/>
    </xf>
    <xf numFmtId="49" fontId="1" fillId="5" borderId="15" xfId="0" applyNumberFormat="1" applyFont="1" applyFill="1" applyBorder="1" applyAlignment="1">
      <alignment horizontal="center"/>
    </xf>
    <xf numFmtId="0" fontId="1" fillId="5" borderId="3" xfId="0" applyFont="1" applyFill="1" applyBorder="1" applyAlignment="1">
      <alignment horizontal="center"/>
    </xf>
    <xf numFmtId="49" fontId="1" fillId="0" borderId="3" xfId="0" applyNumberFormat="1" applyFont="1" applyBorder="1" applyAlignment="1">
      <alignment horizontal="center"/>
    </xf>
    <xf numFmtId="0" fontId="1" fillId="0" borderId="3" xfId="0" applyFont="1" applyBorder="1" applyAlignment="1">
      <alignment horizontal="center"/>
    </xf>
    <xf numFmtId="49" fontId="8" fillId="2" borderId="3" xfId="0" applyNumberFormat="1" applyFont="1" applyFill="1" applyBorder="1" applyAlignment="1">
      <alignment horizontal="left" vertical="top" wrapText="1"/>
    </xf>
    <xf numFmtId="0" fontId="8" fillId="2" borderId="3" xfId="0" applyFont="1" applyFill="1" applyBorder="1" applyAlignment="1">
      <alignment horizontal="left" vertical="top" wrapText="1"/>
    </xf>
    <xf numFmtId="49" fontId="7" fillId="3" borderId="3" xfId="0" applyNumberFormat="1" applyFont="1" applyFill="1" applyBorder="1" applyAlignment="1">
      <alignment horizontal="center"/>
    </xf>
    <xf numFmtId="0" fontId="7" fillId="3" borderId="16" xfId="0" applyFont="1" applyFill="1" applyBorder="1" applyAlignment="1">
      <alignment horizontal="center"/>
    </xf>
    <xf numFmtId="49"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3" borderId="15" xfId="0" applyFont="1" applyFill="1" applyBorder="1" applyAlignment="1">
      <alignment horizontal="center" vertical="center"/>
    </xf>
    <xf numFmtId="49" fontId="11" fillId="3" borderId="19" xfId="0" applyNumberFormat="1" applyFont="1" applyFill="1" applyBorder="1" applyAlignment="1">
      <alignment horizontal="center"/>
    </xf>
    <xf numFmtId="0" fontId="11" fillId="3" borderId="20" xfId="0" applyFont="1" applyFill="1" applyBorder="1" applyAlignment="1">
      <alignment horizontal="center"/>
    </xf>
    <xf numFmtId="0" fontId="36" fillId="7" borderId="61" xfId="0" applyFont="1" applyFill="1" applyBorder="1" applyAlignment="1">
      <alignment horizontal="center" wrapText="1"/>
    </xf>
    <xf numFmtId="0" fontId="36" fillId="0" borderId="62" xfId="0" applyFont="1" applyBorder="1" applyAlignment="1">
      <alignment horizontal="center" wrapText="1"/>
    </xf>
    <xf numFmtId="164" fontId="36" fillId="0" borderId="25" xfId="0" applyNumberFormat="1" applyFont="1" applyBorder="1" applyAlignment="1">
      <alignment wrapText="1"/>
    </xf>
    <xf numFmtId="164" fontId="36" fillId="0" borderId="26" xfId="0" applyNumberFormat="1" applyFont="1" applyBorder="1" applyAlignment="1">
      <alignment wrapText="1"/>
    </xf>
    <xf numFmtId="164" fontId="36" fillId="0" borderId="27" xfId="0" applyNumberFormat="1" applyFont="1" applyBorder="1" applyAlignment="1">
      <alignment wrapText="1"/>
    </xf>
    <xf numFmtId="164" fontId="9" fillId="0" borderId="45" xfId="0" applyNumberFormat="1" applyFont="1" applyBorder="1" applyAlignment="1">
      <alignment wrapText="1"/>
    </xf>
    <xf numFmtId="0" fontId="1" fillId="0" borderId="23" xfId="0" applyFont="1" applyBorder="1" applyAlignment="1">
      <alignment wrapText="1"/>
    </xf>
    <xf numFmtId="0" fontId="1" fillId="0" borderId="52" xfId="0" applyFont="1" applyBorder="1" applyAlignment="1">
      <alignment wrapText="1"/>
    </xf>
    <xf numFmtId="164" fontId="9" fillId="0" borderId="64" xfId="0" applyNumberFormat="1" applyFont="1" applyBorder="1" applyAlignment="1">
      <alignment wrapText="1"/>
    </xf>
    <xf numFmtId="0" fontId="1" fillId="0" borderId="65" xfId="0" applyFont="1" applyBorder="1" applyAlignment="1">
      <alignment wrapText="1"/>
    </xf>
    <xf numFmtId="0" fontId="1" fillId="0" borderId="66" xfId="0" applyFont="1" applyBorder="1" applyAlignment="1">
      <alignment wrapText="1"/>
    </xf>
    <xf numFmtId="0" fontId="33" fillId="0" borderId="26" xfId="0" applyFont="1" applyBorder="1" applyAlignment="1">
      <alignment wrapText="1"/>
    </xf>
    <xf numFmtId="0" fontId="33" fillId="0" borderId="27" xfId="0" applyFont="1" applyBorder="1" applyAlignment="1">
      <alignment wrapText="1"/>
    </xf>
    <xf numFmtId="164" fontId="46" fillId="0" borderId="64" xfId="0" applyNumberFormat="1" applyFont="1" applyBorder="1" applyAlignment="1">
      <alignment wrapText="1"/>
    </xf>
    <xf numFmtId="164" fontId="46" fillId="0" borderId="65" xfId="0" applyNumberFormat="1" applyFont="1" applyBorder="1" applyAlignment="1">
      <alignment wrapText="1"/>
    </xf>
    <xf numFmtId="164" fontId="46" fillId="0" borderId="66" xfId="0" applyNumberFormat="1" applyFont="1" applyBorder="1" applyAlignment="1">
      <alignment wrapText="1"/>
    </xf>
    <xf numFmtId="164" fontId="36" fillId="17" borderId="25" xfId="0" applyNumberFormat="1" applyFont="1" applyFill="1" applyBorder="1" applyAlignment="1">
      <alignment wrapText="1"/>
    </xf>
    <xf numFmtId="0" fontId="33" fillId="17" borderId="26" xfId="0" applyFont="1" applyFill="1" applyBorder="1" applyAlignment="1">
      <alignment wrapText="1"/>
    </xf>
    <xf numFmtId="0" fontId="33" fillId="17" borderId="27" xfId="0" applyFont="1" applyFill="1" applyBorder="1" applyAlignment="1">
      <alignment wrapText="1"/>
    </xf>
    <xf numFmtId="164" fontId="9" fillId="0" borderId="120" xfId="0" applyNumberFormat="1" applyFont="1" applyBorder="1" applyAlignment="1">
      <alignment wrapText="1"/>
    </xf>
    <xf numFmtId="164" fontId="9" fillId="0" borderId="103" xfId="0" applyNumberFormat="1" applyFont="1" applyBorder="1" applyAlignment="1">
      <alignment wrapText="1"/>
    </xf>
    <xf numFmtId="164" fontId="9" fillId="0" borderId="104" xfId="0" applyNumberFormat="1" applyFont="1" applyBorder="1" applyAlignment="1">
      <alignment wrapText="1"/>
    </xf>
    <xf numFmtId="164" fontId="36" fillId="7" borderId="25" xfId="0" applyNumberFormat="1" applyFont="1" applyFill="1" applyBorder="1" applyAlignment="1">
      <alignment wrapText="1"/>
    </xf>
    <xf numFmtId="0" fontId="33" fillId="7" borderId="26" xfId="0" applyFont="1" applyFill="1" applyBorder="1" applyAlignment="1">
      <alignment wrapText="1"/>
    </xf>
    <xf numFmtId="0" fontId="33" fillId="7" borderId="27" xfId="0" applyFont="1" applyFill="1" applyBorder="1" applyAlignment="1">
      <alignment wrapText="1"/>
    </xf>
    <xf numFmtId="164" fontId="36" fillId="7" borderId="26" xfId="0" applyNumberFormat="1" applyFont="1" applyFill="1" applyBorder="1" applyAlignment="1">
      <alignment wrapText="1"/>
    </xf>
    <xf numFmtId="164" fontId="36" fillId="7" borderId="27" xfId="0" applyNumberFormat="1" applyFont="1" applyFill="1" applyBorder="1" applyAlignment="1">
      <alignment wrapText="1"/>
    </xf>
    <xf numFmtId="164" fontId="36" fillId="12" borderId="25" xfId="0" applyNumberFormat="1" applyFont="1" applyFill="1" applyBorder="1" applyAlignment="1">
      <alignment wrapText="1"/>
    </xf>
    <xf numFmtId="164" fontId="36" fillId="12" borderId="26" xfId="0" applyNumberFormat="1" applyFont="1" applyFill="1" applyBorder="1" applyAlignment="1">
      <alignment wrapText="1"/>
    </xf>
    <xf numFmtId="164" fontId="36" fillId="12" borderId="27" xfId="0" applyNumberFormat="1" applyFont="1" applyFill="1" applyBorder="1" applyAlignment="1">
      <alignment wrapText="1"/>
    </xf>
    <xf numFmtId="0" fontId="27" fillId="11" borderId="122" xfId="0" applyFont="1" applyFill="1" applyBorder="1" applyAlignment="1">
      <alignment horizontal="center" vertical="center" wrapText="1"/>
    </xf>
    <xf numFmtId="0" fontId="0" fillId="11" borderId="6" xfId="0" applyFill="1" applyBorder="1" applyAlignment="1">
      <alignment horizontal="center" vertical="center" wrapText="1"/>
    </xf>
    <xf numFmtId="0" fontId="0" fillId="11" borderId="7" xfId="0" applyFill="1" applyBorder="1" applyAlignment="1">
      <alignment horizontal="center" vertical="center" wrapText="1"/>
    </xf>
    <xf numFmtId="49" fontId="27" fillId="3" borderId="39" xfId="0" applyNumberFormat="1" applyFont="1" applyFill="1" applyBorder="1" applyAlignment="1">
      <alignment horizontal="center" vertical="center"/>
    </xf>
    <xf numFmtId="0" fontId="27" fillId="3" borderId="39" xfId="0" applyFont="1" applyFill="1" applyBorder="1" applyAlignment="1">
      <alignment horizontal="center" vertical="center"/>
    </xf>
    <xf numFmtId="49" fontId="6" fillId="5" borderId="47" xfId="0" applyNumberFormat="1" applyFont="1" applyFill="1" applyBorder="1" applyAlignment="1">
      <alignment horizontal="center" vertical="center"/>
    </xf>
    <xf numFmtId="0" fontId="6" fillId="5" borderId="47" xfId="0" applyFont="1" applyFill="1" applyBorder="1" applyAlignment="1">
      <alignment horizontal="center" vertical="center"/>
    </xf>
    <xf numFmtId="0" fontId="6" fillId="5" borderId="48" xfId="0" applyFont="1" applyFill="1" applyBorder="1" applyAlignment="1">
      <alignment horizontal="center" vertical="center"/>
    </xf>
    <xf numFmtId="49" fontId="6" fillId="2" borderId="48" xfId="0" applyNumberFormat="1" applyFont="1" applyFill="1" applyBorder="1" applyAlignment="1">
      <alignment horizontal="center" vertical="center"/>
    </xf>
    <xf numFmtId="0" fontId="6" fillId="2" borderId="48" xfId="0" applyFont="1" applyFill="1" applyBorder="1" applyAlignment="1">
      <alignment horizontal="center" vertical="center"/>
    </xf>
    <xf numFmtId="49" fontId="6" fillId="5" borderId="48" xfId="0" applyNumberFormat="1" applyFont="1" applyFill="1" applyBorder="1" applyAlignment="1">
      <alignment horizontal="center" vertical="center"/>
    </xf>
    <xf numFmtId="49" fontId="59" fillId="11" borderId="48" xfId="0" applyNumberFormat="1" applyFont="1" applyFill="1" applyBorder="1" applyAlignment="1">
      <alignment horizontal="center" vertical="center"/>
    </xf>
    <xf numFmtId="0" fontId="59" fillId="11" borderId="48" xfId="0" applyFont="1" applyFill="1" applyBorder="1" applyAlignment="1">
      <alignment horizontal="center" vertical="center"/>
    </xf>
    <xf numFmtId="49" fontId="60" fillId="11" borderId="48" xfId="0" applyNumberFormat="1" applyFont="1" applyFill="1" applyBorder="1" applyAlignment="1">
      <alignment horizontal="center" vertical="center"/>
    </xf>
    <xf numFmtId="0" fontId="60" fillId="11" borderId="48" xfId="0" applyFont="1" applyFill="1" applyBorder="1" applyAlignment="1">
      <alignment horizontal="center" vertical="center"/>
    </xf>
    <xf numFmtId="49" fontId="60" fillId="11" borderId="48" xfId="0" applyNumberFormat="1" applyFont="1" applyFill="1" applyBorder="1" applyAlignment="1">
      <alignment horizontal="center" vertical="center" wrapText="1"/>
    </xf>
    <xf numFmtId="0" fontId="60" fillId="11" borderId="48" xfId="0" applyFont="1" applyFill="1" applyBorder="1" applyAlignment="1">
      <alignment horizontal="center" vertical="center" wrapText="1"/>
    </xf>
    <xf numFmtId="49" fontId="27" fillId="11" borderId="47" xfId="0" applyNumberFormat="1" applyFont="1" applyFill="1" applyBorder="1" applyAlignment="1">
      <alignment horizontal="center" vertical="center" wrapText="1"/>
    </xf>
    <xf numFmtId="0" fontId="27" fillId="11" borderId="48" xfId="0" applyFont="1" applyFill="1" applyBorder="1" applyAlignment="1">
      <alignment horizontal="center" vertical="center" wrapText="1"/>
    </xf>
    <xf numFmtId="49" fontId="27" fillId="7" borderId="48" xfId="0" applyNumberFormat="1" applyFont="1" applyFill="1" applyBorder="1" applyAlignment="1">
      <alignment horizontal="center" vertical="center" wrapText="1"/>
    </xf>
    <xf numFmtId="0" fontId="27" fillId="7" borderId="48" xfId="0" applyFont="1" applyFill="1" applyBorder="1" applyAlignment="1">
      <alignment horizontal="center" vertical="center" wrapText="1"/>
    </xf>
    <xf numFmtId="49" fontId="27" fillId="11" borderId="48" xfId="0" applyNumberFormat="1" applyFont="1" applyFill="1" applyBorder="1" applyAlignment="1">
      <alignment horizontal="center" vertical="center" wrapText="1"/>
    </xf>
    <xf numFmtId="49" fontId="6" fillId="7" borderId="48" xfId="0" applyNumberFormat="1" applyFont="1" applyFill="1" applyBorder="1" applyAlignment="1">
      <alignment horizontal="center" vertical="center"/>
    </xf>
    <xf numFmtId="0" fontId="6" fillId="7" borderId="48" xfId="0" applyFont="1" applyFill="1" applyBorder="1" applyAlignment="1">
      <alignment horizontal="center" vertical="center"/>
    </xf>
    <xf numFmtId="49" fontId="27" fillId="11" borderId="47" xfId="0" applyNumberFormat="1" applyFont="1" applyFill="1" applyBorder="1" applyAlignment="1">
      <alignment horizontal="center" vertical="center"/>
    </xf>
    <xf numFmtId="0" fontId="27" fillId="11" borderId="47" xfId="0" applyFont="1" applyFill="1" applyBorder="1" applyAlignment="1">
      <alignment horizontal="center" vertical="center"/>
    </xf>
    <xf numFmtId="0" fontId="27" fillId="11" borderId="48" xfId="0" applyFont="1" applyFill="1" applyBorder="1" applyAlignment="1">
      <alignment horizontal="center" vertical="center"/>
    </xf>
    <xf numFmtId="49" fontId="27" fillId="7" borderId="48" xfId="0" applyNumberFormat="1" applyFont="1" applyFill="1" applyBorder="1" applyAlignment="1">
      <alignment horizontal="center" vertical="center"/>
    </xf>
    <xf numFmtId="0" fontId="27" fillId="7" borderId="48" xfId="0" applyFont="1" applyFill="1" applyBorder="1" applyAlignment="1">
      <alignment horizontal="center" vertical="center"/>
    </xf>
    <xf numFmtId="49" fontId="27" fillId="11" borderId="48" xfId="0" applyNumberFormat="1" applyFont="1" applyFill="1" applyBorder="1" applyAlignment="1">
      <alignment horizontal="center" vertical="center"/>
    </xf>
    <xf numFmtId="2" fontId="6" fillId="11" borderId="122" xfId="0" applyNumberFormat="1" applyFont="1" applyFill="1" applyBorder="1" applyAlignment="1">
      <alignment horizontal="center" vertical="center" wrapText="1"/>
    </xf>
    <xf numFmtId="2" fontId="0" fillId="11" borderId="7" xfId="0" applyNumberFormat="1" applyFill="1" applyBorder="1" applyAlignment="1">
      <alignment horizontal="center" vertical="center" wrapText="1"/>
    </xf>
    <xf numFmtId="49" fontId="9" fillId="10" borderId="0" xfId="0" applyNumberFormat="1" applyFont="1" applyFill="1" applyAlignment="1">
      <alignment horizontal="center" vertical="center" wrapText="1"/>
    </xf>
    <xf numFmtId="49" fontId="9" fillId="15" borderId="0" xfId="0" applyNumberFormat="1" applyFont="1" applyFill="1" applyAlignment="1">
      <alignment horizontal="center" vertical="center" wrapText="1"/>
    </xf>
    <xf numFmtId="49" fontId="9" fillId="7" borderId="3" xfId="0" applyNumberFormat="1" applyFont="1" applyFill="1" applyBorder="1" applyAlignment="1">
      <alignment horizontal="right"/>
    </xf>
    <xf numFmtId="0" fontId="9" fillId="7" borderId="3" xfId="0" applyFont="1" applyFill="1" applyBorder="1" applyAlignment="1">
      <alignment horizontal="right"/>
    </xf>
    <xf numFmtId="49" fontId="18" fillId="2" borderId="3" xfId="0" applyNumberFormat="1" applyFont="1" applyFill="1" applyBorder="1" applyAlignment="1">
      <alignment horizontal="left" vertical="center"/>
    </xf>
    <xf numFmtId="0" fontId="18" fillId="2" borderId="3" xfId="0" applyFont="1" applyFill="1" applyBorder="1" applyAlignment="1">
      <alignment horizontal="left" vertical="center"/>
    </xf>
    <xf numFmtId="0" fontId="9" fillId="0" borderId="81" xfId="0" applyFont="1" applyBorder="1" applyAlignment="1">
      <alignment horizontal="right"/>
    </xf>
    <xf numFmtId="0" fontId="16" fillId="0" borderId="106" xfId="0" applyFont="1" applyBorder="1" applyAlignment="1">
      <alignment horizontal="right"/>
    </xf>
    <xf numFmtId="0" fontId="16" fillId="0" borderId="107" xfId="0" applyFont="1" applyBorder="1" applyAlignment="1">
      <alignment horizontal="right"/>
    </xf>
    <xf numFmtId="0" fontId="16" fillId="0" borderId="108" xfId="0" applyFont="1" applyBorder="1" applyAlignment="1">
      <alignment horizontal="right"/>
    </xf>
    <xf numFmtId="49" fontId="9" fillId="0" borderId="81" xfId="0" applyNumberFormat="1" applyFont="1" applyBorder="1" applyAlignment="1">
      <alignment horizontal="right"/>
    </xf>
    <xf numFmtId="49" fontId="9" fillId="0" borderId="82" xfId="0" applyNumberFormat="1" applyFont="1" applyBorder="1" applyAlignment="1">
      <alignment horizontal="right"/>
    </xf>
    <xf numFmtId="49" fontId="9" fillId="0" borderId="83" xfId="0" applyNumberFormat="1" applyFont="1" applyBorder="1" applyAlignment="1">
      <alignment horizontal="right"/>
    </xf>
    <xf numFmtId="49" fontId="32" fillId="7" borderId="81" xfId="0" applyNumberFormat="1" applyFont="1" applyFill="1" applyBorder="1" applyAlignment="1">
      <alignment horizontal="right"/>
    </xf>
    <xf numFmtId="164" fontId="32" fillId="7" borderId="82" xfId="0" applyNumberFormat="1" applyFont="1" applyFill="1" applyBorder="1" applyAlignment="1">
      <alignment horizontal="right"/>
    </xf>
    <xf numFmtId="164" fontId="32" fillId="7" borderId="83" xfId="0" applyNumberFormat="1" applyFont="1" applyFill="1" applyBorder="1" applyAlignment="1">
      <alignment horizontal="right"/>
    </xf>
    <xf numFmtId="49" fontId="20" fillId="10" borderId="92" xfId="0" applyNumberFormat="1" applyFont="1" applyFill="1" applyBorder="1" applyAlignment="1">
      <alignment horizontal="right"/>
    </xf>
    <xf numFmtId="0" fontId="9" fillId="10" borderId="40" xfId="0" applyFont="1" applyFill="1" applyBorder="1" applyAlignment="1">
      <alignment horizontal="right"/>
    </xf>
    <xf numFmtId="0" fontId="9" fillId="10" borderId="41" xfId="0" applyFont="1" applyFill="1" applyBorder="1" applyAlignment="1">
      <alignment horizontal="right"/>
    </xf>
    <xf numFmtId="0" fontId="9" fillId="10" borderId="42" xfId="0" applyFont="1" applyFill="1" applyBorder="1" applyAlignment="1">
      <alignment horizontal="right"/>
    </xf>
    <xf numFmtId="49" fontId="20" fillId="7" borderId="86" xfId="0" applyNumberFormat="1" applyFont="1" applyFill="1" applyBorder="1" applyAlignment="1">
      <alignment horizontal="right"/>
    </xf>
    <xf numFmtId="0" fontId="9" fillId="7" borderId="87" xfId="0" applyFont="1" applyFill="1" applyBorder="1" applyAlignment="1">
      <alignment horizontal="right"/>
    </xf>
    <xf numFmtId="0" fontId="9" fillId="7" borderId="88" xfId="0" applyFont="1" applyFill="1" applyBorder="1" applyAlignment="1">
      <alignment horizontal="right"/>
    </xf>
    <xf numFmtId="0" fontId="9" fillId="7" borderId="89" xfId="0" applyFont="1" applyFill="1" applyBorder="1" applyAlignment="1">
      <alignment horizontal="right"/>
    </xf>
    <xf numFmtId="164" fontId="32" fillId="7" borderId="94" xfId="0" applyNumberFormat="1" applyFont="1" applyFill="1" applyBorder="1" applyAlignment="1">
      <alignment horizontal="right"/>
    </xf>
    <xf numFmtId="164" fontId="32" fillId="7" borderId="65" xfId="0" applyNumberFormat="1" applyFont="1" applyFill="1" applyBorder="1" applyAlignment="1">
      <alignment horizontal="right"/>
    </xf>
    <xf numFmtId="164" fontId="32" fillId="7" borderId="95" xfId="0" applyNumberFormat="1" applyFont="1" applyFill="1" applyBorder="1" applyAlignment="1">
      <alignment horizontal="right"/>
    </xf>
    <xf numFmtId="49" fontId="9" fillId="0" borderId="3" xfId="0" applyNumberFormat="1" applyFont="1" applyBorder="1" applyAlignment="1">
      <alignment horizontal="right"/>
    </xf>
    <xf numFmtId="0" fontId="9" fillId="0" borderId="3" xfId="0" applyFont="1" applyBorder="1" applyAlignment="1">
      <alignment horizontal="right"/>
    </xf>
    <xf numFmtId="49" fontId="19" fillId="0" borderId="3" xfId="0" applyNumberFormat="1" applyFont="1" applyBorder="1" applyAlignment="1">
      <alignment horizontal="center"/>
    </xf>
    <xf numFmtId="0" fontId="19" fillId="0" borderId="3" xfId="0" applyFont="1" applyBorder="1" applyAlignment="1">
      <alignment horizontal="center"/>
    </xf>
    <xf numFmtId="49" fontId="22" fillId="0" borderId="3" xfId="0" applyNumberFormat="1" applyFont="1" applyBorder="1" applyAlignment="1">
      <alignment horizontal="center"/>
    </xf>
    <xf numFmtId="0" fontId="22" fillId="0" borderId="3" xfId="0" applyFont="1" applyBorder="1" applyAlignment="1">
      <alignment horizontal="center"/>
    </xf>
    <xf numFmtId="164" fontId="32" fillId="7" borderId="118" xfId="0" applyNumberFormat="1" applyFont="1" applyFill="1" applyBorder="1" applyAlignment="1">
      <alignment horizontal="right"/>
    </xf>
    <xf numFmtId="164" fontId="32" fillId="7" borderId="36" xfId="0" applyNumberFormat="1" applyFont="1" applyFill="1" applyBorder="1" applyAlignment="1">
      <alignment horizontal="right"/>
    </xf>
    <xf numFmtId="164" fontId="32" fillId="7" borderId="119" xfId="0" applyNumberFormat="1" applyFont="1" applyFill="1" applyBorder="1" applyAlignment="1">
      <alignment horizontal="right"/>
    </xf>
    <xf numFmtId="49" fontId="19" fillId="2" borderId="3" xfId="0" applyNumberFormat="1" applyFont="1" applyFill="1" applyBorder="1" applyAlignment="1">
      <alignment horizontal="left" vertical="center"/>
    </xf>
    <xf numFmtId="0" fontId="19" fillId="2" borderId="3" xfId="0" applyFont="1" applyFill="1" applyBorder="1" applyAlignment="1">
      <alignment horizontal="left" vertical="center"/>
    </xf>
    <xf numFmtId="49" fontId="22" fillId="2" borderId="3" xfId="0" applyNumberFormat="1" applyFont="1" applyFill="1" applyBorder="1" applyAlignment="1">
      <alignment horizontal="center" vertical="center"/>
    </xf>
    <xf numFmtId="0" fontId="22" fillId="2" borderId="3" xfId="0" applyFont="1" applyFill="1" applyBorder="1" applyAlignment="1">
      <alignment horizontal="center" vertical="center"/>
    </xf>
    <xf numFmtId="49" fontId="19" fillId="2" borderId="3" xfId="0" applyNumberFormat="1" applyFont="1" applyFill="1" applyBorder="1" applyAlignment="1">
      <alignment horizontal="center" vertical="center"/>
    </xf>
    <xf numFmtId="0" fontId="19" fillId="2" borderId="3" xfId="0" applyFont="1" applyFill="1" applyBorder="1" applyAlignment="1">
      <alignment horizontal="center" vertical="center"/>
    </xf>
    <xf numFmtId="0" fontId="9" fillId="0" borderId="82" xfId="0" applyFont="1" applyBorder="1" applyAlignment="1">
      <alignment horizontal="right"/>
    </xf>
    <xf numFmtId="0" fontId="9" fillId="0" borderId="83" xfId="0" applyFont="1" applyBorder="1" applyAlignment="1">
      <alignment horizontal="right"/>
    </xf>
    <xf numFmtId="164" fontId="32" fillId="7" borderId="98" xfId="0" applyNumberFormat="1" applyFont="1" applyFill="1" applyBorder="1" applyAlignment="1">
      <alignment horizontal="right"/>
    </xf>
    <xf numFmtId="164" fontId="32" fillId="7" borderId="99" xfId="0" applyNumberFormat="1" applyFont="1" applyFill="1" applyBorder="1" applyAlignment="1">
      <alignment horizontal="right"/>
    </xf>
    <xf numFmtId="164" fontId="32" fillId="7" borderId="100" xfId="0" applyNumberFormat="1" applyFont="1" applyFill="1" applyBorder="1" applyAlignment="1">
      <alignment horizontal="right"/>
    </xf>
    <xf numFmtId="49" fontId="36" fillId="7" borderId="3" xfId="0" applyNumberFormat="1" applyFont="1" applyFill="1" applyBorder="1" applyAlignment="1">
      <alignment horizontal="right"/>
    </xf>
    <xf numFmtId="0" fontId="36" fillId="7" borderId="3" xfId="0" applyFont="1" applyFill="1" applyBorder="1" applyAlignment="1">
      <alignment horizontal="right"/>
    </xf>
    <xf numFmtId="49" fontId="20" fillId="0" borderId="77" xfId="0" applyNumberFormat="1" applyFont="1" applyBorder="1" applyAlignment="1">
      <alignment horizontal="right"/>
    </xf>
    <xf numFmtId="0" fontId="9" fillId="0" borderId="70" xfId="0" applyFont="1" applyBorder="1" applyAlignment="1">
      <alignment horizontal="right"/>
    </xf>
    <xf numFmtId="0" fontId="9" fillId="0" borderId="71" xfId="0" applyFont="1" applyBorder="1" applyAlignment="1">
      <alignment horizontal="right"/>
    </xf>
    <xf numFmtId="0" fontId="9" fillId="0" borderId="72" xfId="0" applyFont="1" applyBorder="1" applyAlignment="1">
      <alignment horizontal="right"/>
    </xf>
    <xf numFmtId="49" fontId="36" fillId="13" borderId="3" xfId="0" applyNumberFormat="1" applyFont="1" applyFill="1" applyBorder="1" applyAlignment="1">
      <alignment horizontal="right"/>
    </xf>
    <xf numFmtId="0" fontId="36" fillId="13" borderId="3" xfId="0" applyFont="1" applyFill="1" applyBorder="1" applyAlignment="1">
      <alignment horizontal="right"/>
    </xf>
    <xf numFmtId="49" fontId="32" fillId="0" borderId="86" xfId="0" applyNumberFormat="1" applyFont="1" applyBorder="1" applyAlignment="1">
      <alignment horizontal="right"/>
    </xf>
    <xf numFmtId="0" fontId="32" fillId="0" borderId="87" xfId="0" applyFont="1" applyBorder="1" applyAlignment="1">
      <alignment horizontal="right"/>
    </xf>
    <xf numFmtId="0" fontId="32" fillId="0" borderId="88" xfId="0" applyFont="1" applyBorder="1" applyAlignment="1">
      <alignment horizontal="right"/>
    </xf>
    <xf numFmtId="0" fontId="32" fillId="0" borderId="89" xfId="0" applyFont="1" applyBorder="1" applyAlignment="1">
      <alignment horizontal="right"/>
    </xf>
  </cellXfs>
  <cellStyles count="4">
    <cellStyle name="Currency" xfId="1" builtinId="4"/>
    <cellStyle name="Hyperlink" xfId="3" builtinId="8"/>
    <cellStyle name="Normal" xfId="0" builtinId="0"/>
    <cellStyle name="Percent" xfId="2" builtinId="5"/>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000FF"/>
      <rgbColor rgb="FFFF0000"/>
      <rgbColor rgb="FFF79646"/>
      <rgbColor rgb="FF948A54"/>
      <rgbColor rgb="FFFFFF00"/>
      <rgbColor rgb="FFFDE9D9"/>
      <rgbColor rgb="FFFABF8F"/>
      <rgbColor rgb="FFD8D8D8"/>
      <rgbColor rgb="FF4D5D2C"/>
      <rgbColor rgb="FF0070C0"/>
      <rgbColor rgb="FF403251"/>
      <rgbColor rgb="FF7030A0"/>
      <rgbColor rgb="FFD5D5D5"/>
      <rgbColor rgb="FF92D050"/>
      <rgbColor rgb="FF7891B0"/>
      <rgbColor rgb="FFFFC000"/>
      <rgbColor rgb="FF202124"/>
      <rgbColor rgb="FF00B0F0"/>
      <rgbColor rgb="FF002060"/>
      <rgbColor rgb="FFB2A1C7"/>
      <rgbColor rgb="FF171716"/>
      <rgbColor rgb="FF424242"/>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50800</xdr:colOff>
      <xdr:row>31</xdr:row>
      <xdr:rowOff>101600</xdr:rowOff>
    </xdr:from>
    <xdr:to>
      <xdr:col>9</xdr:col>
      <xdr:colOff>852417</xdr:colOff>
      <xdr:row>39</xdr:row>
      <xdr:rowOff>122767</xdr:rowOff>
    </xdr:to>
    <xdr:pic>
      <xdr:nvPicPr>
        <xdr:cNvPr id="2" name="Picture 1" descr="12,743,350 Your logo here Vector Images | Depositphotos">
          <a:extLst>
            <a:ext uri="{FF2B5EF4-FFF2-40B4-BE49-F238E27FC236}">
              <a16:creationId xmlns:a16="http://schemas.microsoft.com/office/drawing/2014/main" id="{FCD4A840-295B-2B48-9E26-4DFBB1531F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5900" y="806450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368300</xdr:colOff>
      <xdr:row>0</xdr:row>
      <xdr:rowOff>38101</xdr:rowOff>
    </xdr:from>
    <xdr:to>
      <xdr:col>2</xdr:col>
      <xdr:colOff>1001407</xdr:colOff>
      <xdr:row>6</xdr:row>
      <xdr:rowOff>50801</xdr:rowOff>
    </xdr:to>
    <xdr:pic>
      <xdr:nvPicPr>
        <xdr:cNvPr id="2" name="Picture 1" descr="12,743,350 Your logo here Vector Images | Depositphotos">
          <a:extLst>
            <a:ext uri="{FF2B5EF4-FFF2-40B4-BE49-F238E27FC236}">
              <a16:creationId xmlns:a16="http://schemas.microsoft.com/office/drawing/2014/main" id="{2ED47466-FC52-0A43-855E-E1FCC603D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600" y="38101"/>
          <a:ext cx="1103007" cy="115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588817</xdr:colOff>
      <xdr:row>0</xdr:row>
      <xdr:rowOff>57728</xdr:rowOff>
    </xdr:from>
    <xdr:to>
      <xdr:col>2</xdr:col>
      <xdr:colOff>62287</xdr:colOff>
      <xdr:row>6</xdr:row>
      <xdr:rowOff>46183</xdr:rowOff>
    </xdr:to>
    <xdr:pic>
      <xdr:nvPicPr>
        <xdr:cNvPr id="2" name="Picture 1" descr="12,743,350 Your logo here Vector Images | Depositphotos">
          <a:extLst>
            <a:ext uri="{FF2B5EF4-FFF2-40B4-BE49-F238E27FC236}">
              <a16:creationId xmlns:a16="http://schemas.microsoft.com/office/drawing/2014/main" id="{1023E8D8-50C7-4747-A291-230CBB3BA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817" y="57728"/>
          <a:ext cx="1112925" cy="1166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12700</xdr:rowOff>
    </xdr:from>
    <xdr:to>
      <xdr:col>2</xdr:col>
      <xdr:colOff>103117</xdr:colOff>
      <xdr:row>7</xdr:row>
      <xdr:rowOff>148167</xdr:rowOff>
    </xdr:to>
    <xdr:pic>
      <xdr:nvPicPr>
        <xdr:cNvPr id="4" name="Picture 3" descr="12,743,350 Your logo here Vector Images | Depositphotos">
          <a:extLst>
            <a:ext uri="{FF2B5EF4-FFF2-40B4-BE49-F238E27FC236}">
              <a16:creationId xmlns:a16="http://schemas.microsoft.com/office/drawing/2014/main" id="{F1B6D393-6C19-954B-BA54-4E11D159CB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1270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203200</xdr:colOff>
      <xdr:row>0</xdr:row>
      <xdr:rowOff>0</xdr:rowOff>
    </xdr:from>
    <xdr:to>
      <xdr:col>2</xdr:col>
      <xdr:colOff>255517</xdr:colOff>
      <xdr:row>8</xdr:row>
      <xdr:rowOff>21167</xdr:rowOff>
    </xdr:to>
    <xdr:pic>
      <xdr:nvPicPr>
        <xdr:cNvPr id="2" name="Picture 1" descr="12,743,350 Your logo here Vector Images | Depositphotos">
          <a:extLst>
            <a:ext uri="{FF2B5EF4-FFF2-40B4-BE49-F238E27FC236}">
              <a16:creationId xmlns:a16="http://schemas.microsoft.com/office/drawing/2014/main" id="{1461364D-C903-ED4E-B7FD-DFE72BD385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1185333</xdr:colOff>
      <xdr:row>0</xdr:row>
      <xdr:rowOff>74083</xdr:rowOff>
    </xdr:from>
    <xdr:to>
      <xdr:col>2</xdr:col>
      <xdr:colOff>628050</xdr:colOff>
      <xdr:row>8</xdr:row>
      <xdr:rowOff>95250</xdr:rowOff>
    </xdr:to>
    <xdr:pic>
      <xdr:nvPicPr>
        <xdr:cNvPr id="2" name="Picture 1" descr="12,743,350 Your logo here Vector Images | Depositphotos">
          <a:extLst>
            <a:ext uri="{FF2B5EF4-FFF2-40B4-BE49-F238E27FC236}">
              <a16:creationId xmlns:a16="http://schemas.microsoft.com/office/drawing/2014/main" id="{39D7457D-46F8-4F4C-A7E6-7F225E1D47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5333" y="74083"/>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179916</xdr:colOff>
      <xdr:row>0</xdr:row>
      <xdr:rowOff>52917</xdr:rowOff>
    </xdr:from>
    <xdr:to>
      <xdr:col>3</xdr:col>
      <xdr:colOff>649217</xdr:colOff>
      <xdr:row>7</xdr:row>
      <xdr:rowOff>190501</xdr:rowOff>
    </xdr:to>
    <xdr:pic>
      <xdr:nvPicPr>
        <xdr:cNvPr id="2" name="Picture 1" descr="12,743,350 Your logo here Vector Images | Depositphotos">
          <a:extLst>
            <a:ext uri="{FF2B5EF4-FFF2-40B4-BE49-F238E27FC236}">
              <a16:creationId xmlns:a16="http://schemas.microsoft.com/office/drawing/2014/main" id="{8A7693E7-D615-DC1F-2C80-7E9D0FAD45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083" y="52917"/>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3</xdr:col>
      <xdr:colOff>280917</xdr:colOff>
      <xdr:row>7</xdr:row>
      <xdr:rowOff>211667</xdr:rowOff>
    </xdr:to>
    <xdr:pic>
      <xdr:nvPicPr>
        <xdr:cNvPr id="2" name="Picture 1" descr="12,743,350 Your logo here Vector Images | Depositphotos">
          <a:extLst>
            <a:ext uri="{FF2B5EF4-FFF2-40B4-BE49-F238E27FC236}">
              <a16:creationId xmlns:a16="http://schemas.microsoft.com/office/drawing/2014/main" id="{10DBF58C-A517-A442-8731-09C0829791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203200</xdr:colOff>
      <xdr:row>0</xdr:row>
      <xdr:rowOff>0</xdr:rowOff>
    </xdr:from>
    <xdr:to>
      <xdr:col>2</xdr:col>
      <xdr:colOff>814317</xdr:colOff>
      <xdr:row>7</xdr:row>
      <xdr:rowOff>211667</xdr:rowOff>
    </xdr:to>
    <xdr:pic>
      <xdr:nvPicPr>
        <xdr:cNvPr id="2" name="Picture 1" descr="12,743,350 Your logo here Vector Images | Depositphotos">
          <a:extLst>
            <a:ext uri="{FF2B5EF4-FFF2-40B4-BE49-F238E27FC236}">
              <a16:creationId xmlns:a16="http://schemas.microsoft.com/office/drawing/2014/main" id="{ECD99245-6330-2B4B-9E56-EB40AADE54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57727</xdr:colOff>
      <xdr:row>0</xdr:row>
      <xdr:rowOff>0</xdr:rowOff>
    </xdr:from>
    <xdr:to>
      <xdr:col>1</xdr:col>
      <xdr:colOff>1532444</xdr:colOff>
      <xdr:row>7</xdr:row>
      <xdr:rowOff>171258</xdr:rowOff>
    </xdr:to>
    <xdr:pic>
      <xdr:nvPicPr>
        <xdr:cNvPr id="2" name="Picture 1" descr="12,743,350 Your logo here Vector Images | Depositphotos">
          <a:extLst>
            <a:ext uri="{FF2B5EF4-FFF2-40B4-BE49-F238E27FC236}">
              <a16:creationId xmlns:a16="http://schemas.microsoft.com/office/drawing/2014/main" id="{07755DEC-1CDE-2D45-8385-3060B1B0F1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636" y="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800100</xdr:colOff>
      <xdr:row>0</xdr:row>
      <xdr:rowOff>0</xdr:rowOff>
    </xdr:from>
    <xdr:to>
      <xdr:col>1</xdr:col>
      <xdr:colOff>1335017</xdr:colOff>
      <xdr:row>8</xdr:row>
      <xdr:rowOff>21167</xdr:rowOff>
    </xdr:to>
    <xdr:pic>
      <xdr:nvPicPr>
        <xdr:cNvPr id="2" name="Picture 1" descr="12,743,350 Your logo here Vector Images | Depositphotos">
          <a:extLst>
            <a:ext uri="{FF2B5EF4-FFF2-40B4-BE49-F238E27FC236}">
              <a16:creationId xmlns:a16="http://schemas.microsoft.com/office/drawing/2014/main" id="{38A89800-2C18-224F-B6E9-082A058355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0"/>
          <a:ext cx="1474717" cy="154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ert@cornerstonefra.com" TargetMode="External"/><Relationship Id="rId1" Type="http://schemas.openxmlformats.org/officeDocument/2006/relationships/hyperlink" Target="http://www.cornerstonefr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daniel@rklcpa.com" TargetMode="External"/><Relationship Id="rId1" Type="http://schemas.openxmlformats.org/officeDocument/2006/relationships/hyperlink" Target="mailto:bdaniel@rklcpa.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Q60"/>
  <sheetViews>
    <sheetView showGridLines="0" zoomScaleNormal="100" workbookViewId="0">
      <selection activeCell="E43" sqref="E43"/>
    </sheetView>
  </sheetViews>
  <sheetFormatPr baseColWidth="10" defaultColWidth="8.83203125" defaultRowHeight="15" customHeight="1" x14ac:dyDescent="0.2"/>
  <cols>
    <col min="1" max="1" width="18.5" customWidth="1"/>
    <col min="2" max="2" width="14" style="68" customWidth="1"/>
    <col min="3" max="9" width="8.83203125" style="1" customWidth="1"/>
    <col min="10" max="10" width="13.33203125" style="1" customWidth="1"/>
    <col min="11" max="21" width="8.83203125" style="1" hidden="1" customWidth="1"/>
    <col min="22" max="251" width="8.83203125" style="1" customWidth="1"/>
  </cols>
  <sheetData>
    <row r="1" spans="1:22" ht="15" customHeight="1" x14ac:dyDescent="0.2">
      <c r="B1" s="4"/>
      <c r="C1" s="4"/>
      <c r="D1" s="4"/>
      <c r="E1" s="4"/>
      <c r="F1" s="4"/>
      <c r="G1" s="4"/>
      <c r="H1" s="4"/>
      <c r="I1" s="4"/>
      <c r="J1" s="4"/>
      <c r="K1" s="2"/>
      <c r="L1" s="3"/>
      <c r="M1" s="3"/>
      <c r="N1" s="3"/>
      <c r="O1" s="3"/>
      <c r="P1" s="3"/>
      <c r="Q1" s="3"/>
      <c r="R1" s="3"/>
      <c r="S1" s="3"/>
      <c r="T1" s="3"/>
      <c r="U1" s="3"/>
    </row>
    <row r="2" spans="1:22" ht="15" customHeight="1" x14ac:dyDescent="0.2">
      <c r="B2" s="4"/>
      <c r="C2" s="4"/>
      <c r="D2" s="4"/>
      <c r="E2" s="4"/>
      <c r="F2" s="4"/>
      <c r="G2" s="4"/>
      <c r="H2" s="4"/>
      <c r="I2" s="4"/>
      <c r="J2" s="4"/>
      <c r="K2" s="2"/>
      <c r="L2" s="3"/>
      <c r="M2" s="3"/>
      <c r="N2" s="3"/>
      <c r="O2" s="3"/>
      <c r="P2" s="3"/>
      <c r="Q2" s="3"/>
      <c r="R2" s="3"/>
      <c r="S2" s="3"/>
      <c r="T2" s="3"/>
      <c r="U2" s="3"/>
    </row>
    <row r="3" spans="1:22" ht="15" customHeight="1" x14ac:dyDescent="0.2">
      <c r="B3" s="5"/>
      <c r="C3" s="5"/>
      <c r="D3" s="5"/>
      <c r="E3" s="5"/>
      <c r="F3" s="5"/>
      <c r="G3" s="5"/>
      <c r="H3" s="5"/>
      <c r="I3" s="5"/>
      <c r="J3" s="5"/>
      <c r="K3" s="2"/>
      <c r="L3" s="3"/>
      <c r="M3" s="3"/>
      <c r="N3" s="3"/>
      <c r="O3" s="6"/>
      <c r="P3" s="3"/>
      <c r="Q3" s="3"/>
      <c r="R3" s="3"/>
      <c r="S3" s="3"/>
      <c r="T3" s="3"/>
      <c r="U3" s="3"/>
    </row>
    <row r="4" spans="1:22" ht="15" customHeight="1" thickBot="1" x14ac:dyDescent="0.25">
      <c r="A4" s="146"/>
      <c r="B4" s="146"/>
      <c r="C4" s="146"/>
      <c r="D4" s="146"/>
      <c r="E4" s="146"/>
      <c r="F4" s="146"/>
      <c r="G4" s="146"/>
      <c r="H4" s="146"/>
      <c r="I4" s="146"/>
      <c r="J4" s="146"/>
      <c r="K4" s="146"/>
      <c r="L4" s="146"/>
      <c r="M4" s="146"/>
      <c r="N4" s="146"/>
      <c r="O4" s="146"/>
      <c r="P4" s="146"/>
      <c r="Q4" s="146"/>
      <c r="R4" s="146"/>
      <c r="S4" s="146"/>
      <c r="T4" s="146"/>
      <c r="U4" s="146"/>
      <c r="V4" s="146"/>
    </row>
    <row r="5" spans="1:22" ht="33.75" customHeight="1" x14ac:dyDescent="0.2">
      <c r="B5" s="486" t="s">
        <v>206</v>
      </c>
      <c r="C5" s="487"/>
      <c r="D5" s="487"/>
      <c r="E5" s="487"/>
      <c r="F5" s="487"/>
      <c r="G5" s="487"/>
      <c r="H5" s="487"/>
      <c r="I5" s="487"/>
      <c r="J5" s="487"/>
      <c r="K5" s="85"/>
      <c r="L5" s="145"/>
      <c r="M5" s="145"/>
      <c r="N5" s="145"/>
      <c r="O5" s="145"/>
      <c r="P5" s="143"/>
      <c r="Q5" s="143"/>
      <c r="R5" s="143"/>
      <c r="S5" s="143"/>
      <c r="T5" s="143"/>
      <c r="U5" s="143"/>
    </row>
    <row r="6" spans="1:22" ht="33.75" customHeight="1" x14ac:dyDescent="0.2">
      <c r="B6" s="138"/>
      <c r="C6" s="83"/>
      <c r="D6" s="83"/>
      <c r="E6" s="83"/>
      <c r="F6" s="446" t="s">
        <v>207</v>
      </c>
      <c r="G6" s="83"/>
      <c r="H6" s="83"/>
      <c r="I6" s="83"/>
      <c r="J6" s="83"/>
      <c r="K6" s="85"/>
      <c r="L6" s="145"/>
      <c r="M6" s="145"/>
      <c r="N6" s="145"/>
      <c r="O6" s="145"/>
      <c r="P6" s="143"/>
      <c r="Q6" s="143"/>
      <c r="R6" s="143"/>
      <c r="S6" s="143"/>
      <c r="T6" s="143"/>
      <c r="U6" s="143"/>
    </row>
    <row r="7" spans="1:22" ht="33.75" customHeight="1" x14ac:dyDescent="0.2">
      <c r="B7" s="138"/>
      <c r="C7" s="83"/>
      <c r="D7" s="83"/>
      <c r="E7" s="83"/>
      <c r="F7" s="445"/>
      <c r="G7" s="83"/>
      <c r="H7" s="83"/>
      <c r="I7" s="83"/>
      <c r="J7" s="83"/>
      <c r="K7" s="85"/>
      <c r="L7" s="145"/>
      <c r="M7" s="145"/>
      <c r="N7" s="145"/>
      <c r="O7" s="145"/>
      <c r="P7" s="143"/>
      <c r="Q7" s="143"/>
      <c r="R7" s="143"/>
      <c r="S7" s="143"/>
      <c r="T7" s="143"/>
      <c r="U7" s="143"/>
    </row>
    <row r="8" spans="1:22" ht="33.75" customHeight="1" x14ac:dyDescent="0.2">
      <c r="B8" s="138"/>
      <c r="C8" s="83"/>
      <c r="D8" s="83"/>
      <c r="E8" s="83"/>
      <c r="F8" s="83"/>
      <c r="G8" s="83"/>
      <c r="H8" s="83"/>
      <c r="I8" s="83"/>
      <c r="J8" s="83"/>
      <c r="K8" s="85"/>
      <c r="L8" s="145"/>
      <c r="M8" s="145"/>
      <c r="N8" s="145"/>
      <c r="O8" s="145"/>
      <c r="P8" s="143"/>
      <c r="Q8" s="143"/>
      <c r="R8" s="143"/>
      <c r="S8" s="143"/>
      <c r="T8" s="143"/>
      <c r="U8" s="143"/>
    </row>
    <row r="9" spans="1:22" ht="33.75" customHeight="1" x14ac:dyDescent="0.2">
      <c r="B9" s="138"/>
      <c r="C9" s="83"/>
      <c r="D9" s="218"/>
      <c r="E9" s="218"/>
      <c r="F9" s="351" t="s">
        <v>64</v>
      </c>
      <c r="G9" s="218"/>
      <c r="H9" s="218"/>
      <c r="I9" s="218"/>
      <c r="J9" s="83"/>
      <c r="K9" s="85"/>
      <c r="L9" s="145"/>
      <c r="M9" s="145"/>
      <c r="N9" s="145"/>
      <c r="O9" s="145"/>
      <c r="P9" s="143"/>
      <c r="Q9" s="143"/>
      <c r="R9" s="143"/>
      <c r="S9" s="143"/>
      <c r="T9" s="143"/>
      <c r="U9" s="143"/>
    </row>
    <row r="10" spans="1:22" ht="33.75" customHeight="1" x14ac:dyDescent="0.2">
      <c r="B10" s="138"/>
      <c r="C10" s="83"/>
      <c r="D10" s="83"/>
      <c r="E10" s="83"/>
      <c r="F10" s="83" t="s">
        <v>63</v>
      </c>
      <c r="G10" s="83"/>
      <c r="H10" s="83"/>
      <c r="I10" s="83"/>
      <c r="J10" s="83"/>
      <c r="K10" s="85"/>
      <c r="L10" s="145"/>
      <c r="M10" s="145"/>
      <c r="N10" s="145"/>
      <c r="O10" s="145"/>
      <c r="P10" s="143"/>
      <c r="Q10" s="143"/>
      <c r="R10" s="143"/>
      <c r="S10" s="143"/>
      <c r="T10" s="143"/>
      <c r="U10" s="143"/>
    </row>
    <row r="11" spans="1:22" ht="33.75" customHeight="1" x14ac:dyDescent="0.2">
      <c r="B11" s="488" t="s">
        <v>142</v>
      </c>
      <c r="C11" s="489"/>
      <c r="D11" s="489"/>
      <c r="E11" s="489"/>
      <c r="F11" s="489"/>
      <c r="G11" s="489"/>
      <c r="H11" s="489"/>
      <c r="I11" s="489"/>
      <c r="J11" s="489"/>
      <c r="K11" s="2"/>
      <c r="L11" s="7"/>
      <c r="M11" s="7"/>
      <c r="N11" s="7"/>
      <c r="O11" s="7"/>
      <c r="P11" s="3"/>
      <c r="Q11" s="3"/>
      <c r="R11" s="3"/>
      <c r="S11" s="3"/>
      <c r="T11" s="3"/>
      <c r="U11" s="3"/>
    </row>
    <row r="12" spans="1:22" ht="33.75" customHeight="1" x14ac:dyDescent="0.2">
      <c r="B12" s="83"/>
      <c r="C12" s="83"/>
      <c r="D12" s="83"/>
      <c r="E12" s="83"/>
      <c r="F12" s="335" t="s">
        <v>143</v>
      </c>
      <c r="G12" s="83"/>
      <c r="H12" s="83"/>
      <c r="I12" s="83"/>
      <c r="J12" s="83"/>
      <c r="K12" s="2"/>
      <c r="L12" s="7"/>
      <c r="M12" s="7"/>
      <c r="N12" s="7"/>
      <c r="O12" s="7"/>
      <c r="P12" s="3"/>
      <c r="Q12" s="3"/>
      <c r="R12" s="3"/>
      <c r="S12" s="3"/>
      <c r="T12" s="3"/>
      <c r="U12" s="3"/>
    </row>
    <row r="13" spans="1:22" ht="33.75" customHeight="1" x14ac:dyDescent="0.2">
      <c r="B13" s="490"/>
      <c r="C13" s="490"/>
      <c r="D13" s="490"/>
      <c r="E13" s="490"/>
      <c r="F13" s="490"/>
      <c r="G13" s="490"/>
      <c r="H13" s="490"/>
      <c r="I13" s="490"/>
      <c r="J13" s="490"/>
      <c r="K13" s="2"/>
      <c r="L13" s="7"/>
      <c r="M13" s="7"/>
      <c r="N13" s="7"/>
      <c r="O13" s="7"/>
      <c r="P13" s="3"/>
      <c r="Q13" s="3"/>
      <c r="R13" s="3"/>
      <c r="S13" s="3"/>
      <c r="T13" s="3"/>
      <c r="U13" s="3"/>
    </row>
    <row r="14" spans="1:22" ht="15" customHeight="1" x14ac:dyDescent="0.2">
      <c r="B14" s="5"/>
      <c r="C14" s="5"/>
      <c r="D14" s="5"/>
      <c r="E14" s="5"/>
      <c r="F14" s="8"/>
      <c r="G14" s="5"/>
      <c r="H14" s="5"/>
      <c r="I14" s="5"/>
      <c r="J14" s="5"/>
      <c r="K14" s="2"/>
      <c r="L14" s="3"/>
      <c r="M14" s="3"/>
      <c r="N14" s="3"/>
      <c r="O14" s="3"/>
      <c r="P14" s="3"/>
      <c r="Q14" s="3"/>
      <c r="R14" s="3"/>
      <c r="S14" s="3"/>
      <c r="T14" s="3"/>
      <c r="U14" s="3"/>
    </row>
    <row r="15" spans="1:22" ht="15" customHeight="1" x14ac:dyDescent="0.2">
      <c r="B15" s="4"/>
      <c r="C15" s="4"/>
      <c r="D15" s="4"/>
      <c r="E15" s="4"/>
      <c r="F15" s="8" t="s">
        <v>204</v>
      </c>
      <c r="G15" s="4"/>
      <c r="H15" s="4"/>
      <c r="I15" s="4"/>
      <c r="J15" s="4"/>
      <c r="K15" s="2"/>
      <c r="L15" s="3"/>
      <c r="M15" s="3"/>
      <c r="N15" s="3"/>
      <c r="O15" s="3"/>
      <c r="P15" s="3"/>
      <c r="Q15" s="3"/>
      <c r="R15" s="3"/>
      <c r="S15" s="3"/>
      <c r="T15" s="3"/>
      <c r="U15" s="3"/>
    </row>
    <row r="16" spans="1:22" ht="15" customHeight="1" x14ac:dyDescent="0.2">
      <c r="B16" s="4"/>
      <c r="C16" s="4"/>
      <c r="D16" s="4"/>
      <c r="E16" s="4"/>
      <c r="F16" s="84" t="s">
        <v>205</v>
      </c>
      <c r="G16" s="4"/>
      <c r="H16" s="4"/>
      <c r="I16" s="4"/>
      <c r="J16" s="4"/>
      <c r="K16" s="2"/>
      <c r="L16" s="3"/>
      <c r="M16" s="3"/>
      <c r="N16" s="3"/>
      <c r="O16" s="3"/>
      <c r="P16" s="3"/>
      <c r="Q16" s="3"/>
      <c r="R16" s="3"/>
      <c r="S16" s="3"/>
      <c r="T16" s="3"/>
      <c r="U16" s="3"/>
    </row>
    <row r="17" spans="2:21" ht="15" customHeight="1" x14ac:dyDescent="0.2">
      <c r="B17" s="4"/>
      <c r="C17" s="4"/>
      <c r="D17" s="4"/>
      <c r="E17" s="4"/>
      <c r="F17" s="8"/>
      <c r="G17" s="4"/>
      <c r="H17" s="4"/>
      <c r="I17" s="4"/>
      <c r="J17" s="4"/>
      <c r="K17" s="2"/>
      <c r="L17" s="3"/>
      <c r="M17" s="3"/>
      <c r="N17" s="3"/>
      <c r="O17" s="3"/>
      <c r="P17" s="3"/>
      <c r="Q17" s="3"/>
      <c r="R17" s="3"/>
      <c r="S17" s="3"/>
      <c r="T17" s="3"/>
      <c r="U17" s="3"/>
    </row>
    <row r="18" spans="2:21" ht="15" customHeight="1" x14ac:dyDescent="0.2">
      <c r="B18" s="4"/>
      <c r="C18" s="4"/>
      <c r="D18" s="4"/>
      <c r="E18" s="4"/>
      <c r="F18" s="84"/>
      <c r="G18" s="4"/>
      <c r="H18" s="4"/>
      <c r="I18" s="4"/>
      <c r="J18" s="4"/>
      <c r="K18" s="2"/>
      <c r="L18" s="3"/>
      <c r="M18" s="3"/>
      <c r="N18" s="3"/>
      <c r="O18" s="3"/>
      <c r="P18" s="3"/>
      <c r="Q18" s="3"/>
      <c r="R18" s="3"/>
      <c r="S18" s="3"/>
      <c r="T18" s="3"/>
      <c r="U18" s="3"/>
    </row>
    <row r="19" spans="2:21" ht="15" customHeight="1" x14ac:dyDescent="0.2">
      <c r="B19" s="4"/>
      <c r="C19" s="4"/>
      <c r="D19" s="4"/>
      <c r="E19" s="4"/>
      <c r="F19" s="84"/>
      <c r="G19" s="4"/>
      <c r="H19" s="4"/>
      <c r="I19" s="4"/>
      <c r="J19" s="4"/>
      <c r="K19" s="2"/>
      <c r="L19" s="3"/>
      <c r="M19" s="3"/>
      <c r="N19" s="3"/>
      <c r="O19" s="3"/>
      <c r="P19" s="3"/>
      <c r="Q19" s="3"/>
      <c r="R19" s="3"/>
      <c r="S19" s="3"/>
      <c r="T19" s="3"/>
      <c r="U19" s="3"/>
    </row>
    <row r="20" spans="2:21" ht="15" customHeight="1" x14ac:dyDescent="0.2">
      <c r="B20" s="4"/>
      <c r="C20" s="4"/>
      <c r="D20" s="4"/>
      <c r="E20" s="4"/>
      <c r="F20" s="84"/>
      <c r="G20" s="4"/>
      <c r="H20" s="4"/>
      <c r="I20" s="4"/>
      <c r="J20" s="4"/>
      <c r="K20" s="2"/>
      <c r="L20" s="3"/>
      <c r="M20" s="3"/>
      <c r="N20" s="3"/>
      <c r="O20" s="3"/>
      <c r="P20" s="3"/>
      <c r="Q20" s="3"/>
      <c r="R20" s="3"/>
      <c r="S20" s="3"/>
      <c r="T20" s="3"/>
      <c r="U20" s="3"/>
    </row>
    <row r="21" spans="2:21" ht="15" customHeight="1" x14ac:dyDescent="0.2">
      <c r="B21" s="4"/>
      <c r="C21" s="4"/>
      <c r="D21" s="4"/>
      <c r="E21" s="4"/>
      <c r="F21" s="84"/>
      <c r="G21" s="4"/>
      <c r="H21" s="4"/>
      <c r="I21" s="4"/>
      <c r="J21" s="4"/>
      <c r="K21" s="2"/>
      <c r="L21" s="3"/>
      <c r="M21" s="3"/>
      <c r="N21" s="3"/>
      <c r="O21" s="3"/>
      <c r="P21" s="3"/>
      <c r="Q21" s="3"/>
      <c r="R21" s="3"/>
      <c r="S21" s="3"/>
      <c r="T21" s="3"/>
      <c r="U21" s="3"/>
    </row>
    <row r="22" spans="2:21" ht="15" customHeight="1" x14ac:dyDescent="0.2">
      <c r="B22" s="4"/>
      <c r="C22" s="4"/>
      <c r="D22" s="4"/>
      <c r="E22" s="4"/>
      <c r="F22" s="84"/>
      <c r="G22" s="4"/>
      <c r="H22" s="4"/>
      <c r="I22" s="4"/>
      <c r="J22" s="4"/>
      <c r="K22" s="2"/>
      <c r="L22" s="3"/>
      <c r="M22" s="3"/>
      <c r="N22" s="3"/>
      <c r="O22" s="3"/>
      <c r="P22" s="3"/>
      <c r="Q22" s="3"/>
      <c r="R22" s="3"/>
      <c r="S22" s="3"/>
      <c r="T22" s="3"/>
      <c r="U22" s="3"/>
    </row>
    <row r="23" spans="2:21" ht="15" customHeight="1" x14ac:dyDescent="0.2">
      <c r="B23" s="4"/>
      <c r="C23" s="4"/>
      <c r="D23" s="4"/>
      <c r="E23" s="4"/>
      <c r="F23" s="8"/>
      <c r="G23" s="4"/>
      <c r="H23" s="4"/>
      <c r="I23" s="4"/>
      <c r="J23" s="4"/>
      <c r="K23" s="2"/>
      <c r="L23" s="3"/>
      <c r="M23" s="3"/>
      <c r="N23" s="3"/>
      <c r="O23" s="3"/>
      <c r="P23" s="3"/>
      <c r="Q23" s="3"/>
      <c r="R23" s="3"/>
      <c r="S23" s="3"/>
      <c r="T23" s="3"/>
      <c r="U23" s="3"/>
    </row>
    <row r="24" spans="2:21" ht="15" customHeight="1" x14ac:dyDescent="0.2">
      <c r="B24" s="4"/>
      <c r="C24" s="4"/>
      <c r="D24" s="4"/>
      <c r="E24" s="4"/>
      <c r="F24" s="84"/>
      <c r="G24" s="4"/>
      <c r="H24" s="4"/>
      <c r="I24" s="4"/>
      <c r="J24" s="4"/>
      <c r="K24" s="2"/>
      <c r="L24" s="3"/>
      <c r="M24" s="3"/>
      <c r="N24" s="3"/>
      <c r="O24" s="3"/>
      <c r="P24" s="3"/>
      <c r="Q24" s="3"/>
      <c r="R24" s="3"/>
      <c r="S24" s="3"/>
      <c r="T24" s="3"/>
      <c r="U24" s="3"/>
    </row>
    <row r="25" spans="2:21" ht="15" customHeight="1" x14ac:dyDescent="0.2">
      <c r="B25" s="4"/>
      <c r="C25" s="4"/>
      <c r="D25" s="4"/>
      <c r="E25" s="4"/>
      <c r="F25" s="84"/>
      <c r="G25" s="4"/>
      <c r="H25" s="4"/>
      <c r="I25" s="4"/>
      <c r="J25" s="4"/>
      <c r="K25" s="2"/>
      <c r="L25" s="3"/>
      <c r="M25" s="3"/>
      <c r="N25" s="3"/>
      <c r="O25" s="3"/>
      <c r="P25" s="3"/>
      <c r="Q25" s="3"/>
      <c r="R25" s="3"/>
      <c r="S25" s="3"/>
      <c r="T25" s="3"/>
      <c r="U25" s="3"/>
    </row>
    <row r="26" spans="2:21" ht="15" customHeight="1" x14ac:dyDescent="0.2">
      <c r="B26" s="4"/>
      <c r="C26" s="4"/>
      <c r="D26" s="4"/>
      <c r="E26" s="4"/>
      <c r="F26" s="84"/>
      <c r="G26" s="4"/>
      <c r="H26" s="4"/>
      <c r="I26" s="4"/>
      <c r="J26" s="4"/>
      <c r="K26" s="2"/>
      <c r="L26" s="3"/>
      <c r="M26" s="3"/>
      <c r="N26" s="3"/>
      <c r="O26" s="3"/>
      <c r="P26" s="3"/>
      <c r="Q26" s="3"/>
      <c r="R26" s="3"/>
      <c r="S26" s="3"/>
      <c r="T26" s="3"/>
      <c r="U26" s="3"/>
    </row>
    <row r="27" spans="2:21" ht="15" customHeight="1" x14ac:dyDescent="0.2">
      <c r="B27" s="4"/>
      <c r="C27" s="4"/>
      <c r="D27" s="4"/>
      <c r="E27" s="4"/>
      <c r="F27" s="84"/>
      <c r="G27" s="4"/>
      <c r="H27" s="4"/>
      <c r="I27" s="4"/>
      <c r="J27" s="4"/>
      <c r="K27" s="2"/>
      <c r="L27" s="3"/>
      <c r="M27" s="3"/>
      <c r="N27" s="3"/>
      <c r="O27" s="3"/>
      <c r="P27" s="3"/>
      <c r="Q27" s="3"/>
      <c r="R27" s="3"/>
      <c r="S27" s="3"/>
      <c r="T27" s="3"/>
      <c r="U27" s="3"/>
    </row>
    <row r="28" spans="2:21" ht="15" customHeight="1" x14ac:dyDescent="0.2">
      <c r="B28" s="4"/>
      <c r="C28" s="4"/>
      <c r="D28" s="4"/>
      <c r="E28" s="4"/>
      <c r="F28" s="84"/>
      <c r="G28" s="4"/>
      <c r="H28" s="4"/>
      <c r="I28" s="4"/>
      <c r="J28" s="4"/>
      <c r="K28" s="2"/>
      <c r="L28" s="3"/>
      <c r="M28" s="3"/>
      <c r="N28" s="3"/>
      <c r="O28" s="3"/>
      <c r="P28" s="3"/>
      <c r="Q28" s="3"/>
      <c r="R28" s="3"/>
      <c r="S28" s="3"/>
      <c r="T28" s="3"/>
      <c r="U28" s="3"/>
    </row>
    <row r="29" spans="2:21" ht="15" customHeight="1" x14ac:dyDescent="0.2">
      <c r="B29" s="4"/>
      <c r="C29" s="4"/>
      <c r="D29" s="4"/>
      <c r="E29" s="4"/>
      <c r="F29" s="84"/>
      <c r="G29" s="4"/>
      <c r="H29" s="4"/>
      <c r="I29" s="4"/>
      <c r="J29" s="4"/>
      <c r="K29" s="2"/>
      <c r="L29" s="3"/>
      <c r="M29" s="3"/>
      <c r="N29" s="3"/>
      <c r="O29" s="3"/>
      <c r="P29" s="3"/>
      <c r="Q29" s="3"/>
      <c r="R29" s="3"/>
      <c r="S29" s="3"/>
      <c r="T29" s="3"/>
      <c r="U29" s="3"/>
    </row>
    <row r="30" spans="2:21" ht="15" customHeight="1" x14ac:dyDescent="0.2">
      <c r="B30" s="4"/>
      <c r="C30" s="4"/>
      <c r="D30" s="4"/>
      <c r="E30" s="4"/>
      <c r="F30" s="84"/>
      <c r="G30" s="4"/>
      <c r="H30" s="4"/>
      <c r="I30" s="4"/>
      <c r="J30" s="4"/>
      <c r="K30" s="2"/>
      <c r="L30" s="3"/>
      <c r="M30" s="3"/>
      <c r="N30" s="3"/>
      <c r="O30" s="3"/>
      <c r="P30" s="3"/>
      <c r="Q30" s="3"/>
      <c r="R30" s="3"/>
      <c r="S30" s="3"/>
      <c r="T30" s="3"/>
      <c r="U30" s="3"/>
    </row>
    <row r="31" spans="2:21" ht="15" customHeight="1" x14ac:dyDescent="0.2">
      <c r="B31" s="4"/>
      <c r="C31" s="4"/>
      <c r="D31" s="4"/>
      <c r="E31" s="4"/>
      <c r="F31" s="84"/>
      <c r="G31" s="4"/>
      <c r="H31" s="4"/>
      <c r="I31" s="4"/>
      <c r="J31" s="4"/>
      <c r="K31" s="2"/>
      <c r="L31" s="3"/>
      <c r="M31" s="3"/>
      <c r="N31" s="3"/>
      <c r="O31" s="3"/>
      <c r="P31" s="3"/>
      <c r="Q31" s="3"/>
      <c r="R31" s="3"/>
      <c r="S31" s="3"/>
      <c r="T31" s="3"/>
      <c r="U31" s="3"/>
    </row>
    <row r="32" spans="2:21" ht="15" customHeight="1" x14ac:dyDescent="0.2">
      <c r="B32" s="4"/>
      <c r="C32" s="4"/>
      <c r="D32" s="4"/>
      <c r="E32" s="4"/>
      <c r="F32" s="84"/>
      <c r="G32" s="4"/>
      <c r="H32" s="4"/>
      <c r="I32" s="4"/>
      <c r="J32" s="4"/>
      <c r="K32" s="2"/>
      <c r="L32" s="3"/>
      <c r="M32" s="3"/>
      <c r="N32" s="3"/>
      <c r="O32" s="3"/>
      <c r="P32" s="3"/>
      <c r="Q32" s="3"/>
      <c r="R32" s="3"/>
      <c r="S32" s="3"/>
      <c r="T32" s="3"/>
      <c r="U32" s="3"/>
    </row>
    <row r="33" spans="2:21" ht="15" customHeight="1" x14ac:dyDescent="0.2">
      <c r="B33" s="4"/>
      <c r="C33" s="4"/>
      <c r="D33" s="4"/>
      <c r="E33" s="4"/>
      <c r="F33" s="4"/>
      <c r="G33" s="4"/>
      <c r="H33" s="4"/>
      <c r="I33" s="4"/>
      <c r="J33" s="4"/>
      <c r="K33" s="2"/>
      <c r="L33" s="3"/>
      <c r="M33" s="3"/>
      <c r="N33" s="3"/>
      <c r="O33" s="3"/>
      <c r="P33" s="3"/>
      <c r="Q33" s="3"/>
      <c r="R33" s="3"/>
      <c r="S33" s="3"/>
      <c r="T33" s="3"/>
      <c r="U33" s="3"/>
    </row>
    <row r="34" spans="2:21" ht="15" customHeight="1" x14ac:dyDescent="0.2">
      <c r="B34" s="4"/>
      <c r="C34" s="4"/>
      <c r="D34" s="4"/>
      <c r="E34" s="4"/>
      <c r="F34" s="4"/>
      <c r="G34" s="4"/>
      <c r="H34" s="4"/>
      <c r="I34" s="4"/>
      <c r="J34" s="4"/>
      <c r="K34" s="2"/>
      <c r="L34" s="3"/>
      <c r="M34" s="3"/>
      <c r="N34" s="3"/>
      <c r="O34" s="3"/>
      <c r="P34" s="3"/>
      <c r="Q34" s="3"/>
      <c r="R34" s="3"/>
      <c r="S34" s="3"/>
      <c r="T34" s="3"/>
      <c r="U34" s="3"/>
    </row>
    <row r="35" spans="2:21" ht="15" customHeight="1" x14ac:dyDescent="0.2">
      <c r="B35" s="4"/>
      <c r="C35" s="4"/>
      <c r="D35" s="4"/>
      <c r="E35" s="4"/>
      <c r="F35" s="4"/>
      <c r="G35" s="4"/>
      <c r="H35" s="4"/>
      <c r="I35" s="4"/>
      <c r="J35" s="4"/>
      <c r="K35" s="2"/>
      <c r="L35" s="3"/>
      <c r="M35" s="3"/>
      <c r="N35" s="3"/>
      <c r="O35" s="3"/>
      <c r="P35" s="3"/>
      <c r="Q35" s="3"/>
      <c r="R35" s="3"/>
      <c r="S35" s="3"/>
      <c r="T35" s="3"/>
      <c r="U35" s="3"/>
    </row>
    <row r="36" spans="2:21" ht="15" customHeight="1" x14ac:dyDescent="0.2">
      <c r="B36" s="4"/>
      <c r="C36" s="4"/>
      <c r="D36" s="4"/>
      <c r="E36" s="4"/>
      <c r="F36" s="4"/>
      <c r="G36" s="4"/>
      <c r="H36" s="4"/>
      <c r="I36" s="4"/>
      <c r="J36" s="4"/>
      <c r="K36" s="2"/>
      <c r="L36" s="3"/>
      <c r="M36" s="3"/>
      <c r="N36" s="3"/>
      <c r="O36" s="3"/>
      <c r="P36" s="3"/>
      <c r="Q36" s="3"/>
      <c r="R36" s="3"/>
      <c r="S36" s="3"/>
      <c r="T36" s="3"/>
      <c r="U36" s="3"/>
    </row>
    <row r="37" spans="2:21" ht="15" customHeight="1" x14ac:dyDescent="0.2">
      <c r="B37" s="4"/>
      <c r="C37" s="4"/>
      <c r="D37" s="4"/>
      <c r="E37" s="4"/>
      <c r="F37" s="4"/>
      <c r="G37" s="4"/>
      <c r="H37" s="4"/>
      <c r="I37" s="4"/>
      <c r="J37" s="4"/>
      <c r="K37" s="2"/>
      <c r="L37" s="3"/>
      <c r="M37" s="3"/>
      <c r="N37" s="3"/>
      <c r="O37" s="3"/>
      <c r="P37" s="3"/>
      <c r="Q37" s="3"/>
      <c r="R37" s="3"/>
      <c r="S37" s="3"/>
      <c r="T37" s="3"/>
      <c r="U37" s="3"/>
    </row>
    <row r="38" spans="2:21" ht="15" customHeight="1" x14ac:dyDescent="0.2">
      <c r="B38" s="4"/>
      <c r="C38" s="4"/>
      <c r="D38" s="4"/>
      <c r="E38" s="4"/>
      <c r="F38" s="4"/>
      <c r="G38" s="4"/>
      <c r="H38" s="4"/>
      <c r="I38" s="4"/>
      <c r="J38" s="4"/>
      <c r="K38" s="2"/>
      <c r="L38" s="3"/>
      <c r="M38" s="3"/>
      <c r="N38" s="3"/>
      <c r="O38" s="3"/>
      <c r="P38" s="3"/>
      <c r="Q38" s="3"/>
      <c r="R38" s="3"/>
      <c r="S38" s="3"/>
      <c r="T38" s="3"/>
      <c r="U38" s="3"/>
    </row>
    <row r="39" spans="2:21" ht="15" customHeight="1" x14ac:dyDescent="0.2">
      <c r="B39" s="4"/>
      <c r="C39" s="4"/>
      <c r="D39" s="4"/>
      <c r="E39" s="4"/>
      <c r="F39" s="4"/>
      <c r="G39" s="4"/>
      <c r="H39" s="4"/>
      <c r="I39" s="4"/>
      <c r="J39" s="4"/>
      <c r="K39" s="2"/>
      <c r="L39" s="3"/>
      <c r="M39" s="3"/>
      <c r="N39" s="3"/>
      <c r="O39" s="3"/>
      <c r="P39" s="3"/>
      <c r="Q39" s="3"/>
      <c r="R39" s="3"/>
      <c r="S39" s="3"/>
      <c r="T39" s="3"/>
      <c r="U39" s="3"/>
    </row>
    <row r="40" spans="2:21" ht="15" customHeight="1" x14ac:dyDescent="0.2">
      <c r="B40" s="4"/>
      <c r="C40" s="4"/>
      <c r="D40" s="4"/>
      <c r="E40" s="4"/>
      <c r="F40" s="4"/>
      <c r="G40" s="4"/>
      <c r="H40" s="4"/>
      <c r="I40" s="4"/>
      <c r="J40" s="4"/>
      <c r="K40" s="2"/>
      <c r="L40" s="3"/>
      <c r="M40" s="3"/>
      <c r="N40" s="3"/>
      <c r="O40" s="3"/>
      <c r="P40" s="3"/>
      <c r="Q40" s="3"/>
      <c r="R40" s="3"/>
      <c r="S40" s="3"/>
      <c r="T40" s="3"/>
      <c r="U40" s="3"/>
    </row>
    <row r="41" spans="2:21" ht="15" customHeight="1" x14ac:dyDescent="0.2">
      <c r="B41" s="4"/>
      <c r="C41" s="4"/>
      <c r="D41" s="4"/>
      <c r="E41" s="4"/>
      <c r="F41" s="4"/>
      <c r="G41" s="4"/>
      <c r="I41" s="147" t="s">
        <v>208</v>
      </c>
      <c r="J41" s="4"/>
      <c r="K41" s="2"/>
      <c r="L41" s="3"/>
      <c r="M41" s="3"/>
      <c r="N41" s="3"/>
      <c r="O41" s="3"/>
      <c r="P41" s="3"/>
      <c r="Q41" s="3"/>
      <c r="R41" s="3"/>
      <c r="S41" s="3"/>
      <c r="T41" s="3"/>
      <c r="U41" s="3"/>
    </row>
    <row r="42" spans="2:21" ht="15" customHeight="1" x14ac:dyDescent="0.2">
      <c r="B42" s="4"/>
      <c r="C42" s="4"/>
      <c r="D42" s="4"/>
      <c r="E42" s="4"/>
      <c r="F42" s="4"/>
      <c r="G42" s="4"/>
      <c r="I42" s="342" t="s">
        <v>209</v>
      </c>
      <c r="J42" s="4"/>
      <c r="K42" s="2"/>
      <c r="L42" s="3"/>
      <c r="M42" s="3"/>
      <c r="N42" s="3"/>
      <c r="O42" s="3"/>
      <c r="P42" s="3"/>
      <c r="Q42" s="3"/>
      <c r="R42" s="3"/>
      <c r="S42" s="3"/>
      <c r="T42" s="3"/>
      <c r="U42" s="3"/>
    </row>
    <row r="43" spans="2:21" ht="15" customHeight="1" x14ac:dyDescent="0.2">
      <c r="B43" s="4"/>
      <c r="C43" s="4"/>
      <c r="D43" s="4"/>
      <c r="E43" s="4"/>
      <c r="F43" s="4"/>
      <c r="G43" s="4"/>
      <c r="I43" s="4"/>
      <c r="J43" s="4"/>
      <c r="K43" s="2"/>
      <c r="L43" s="3"/>
      <c r="M43" s="3"/>
      <c r="N43" s="3"/>
      <c r="O43" s="3"/>
      <c r="P43" s="3"/>
      <c r="Q43" s="3"/>
      <c r="R43" s="3"/>
      <c r="S43" s="3"/>
      <c r="T43" s="3"/>
      <c r="U43" s="3"/>
    </row>
    <row r="44" spans="2:21" ht="15" customHeight="1" x14ac:dyDescent="0.2">
      <c r="B44" s="4"/>
      <c r="C44" s="4"/>
      <c r="D44" s="4"/>
      <c r="E44" s="4"/>
      <c r="F44" s="4"/>
      <c r="G44" s="4"/>
      <c r="I44" s="147"/>
      <c r="J44" s="4"/>
      <c r="K44" s="2"/>
      <c r="L44" s="3"/>
      <c r="M44" s="3"/>
      <c r="N44" s="3"/>
      <c r="O44" s="3"/>
      <c r="P44" s="3"/>
      <c r="Q44" s="3"/>
      <c r="R44" s="3"/>
      <c r="S44" s="3"/>
      <c r="T44" s="3"/>
      <c r="U44" s="3"/>
    </row>
    <row r="45" spans="2:21" ht="15" customHeight="1" x14ac:dyDescent="0.2">
      <c r="B45" s="4"/>
      <c r="C45" s="4"/>
      <c r="D45" s="4"/>
      <c r="E45" s="4"/>
      <c r="F45" s="4"/>
      <c r="G45" s="4"/>
      <c r="I45" s="343"/>
      <c r="J45" s="4"/>
      <c r="K45" s="2"/>
      <c r="L45" s="3"/>
      <c r="M45" s="3"/>
      <c r="N45" s="3"/>
      <c r="O45" s="3"/>
      <c r="P45" s="3"/>
      <c r="Q45" s="3"/>
      <c r="R45" s="3"/>
      <c r="S45" s="3"/>
      <c r="T45" s="3"/>
      <c r="U45" s="3"/>
    </row>
    <row r="46" spans="2:21" ht="15" customHeight="1" x14ac:dyDescent="0.2">
      <c r="B46" s="4"/>
      <c r="C46" s="4"/>
      <c r="D46" s="4"/>
      <c r="E46" s="4"/>
      <c r="F46" s="4"/>
      <c r="G46" s="4"/>
      <c r="I46" s="4"/>
      <c r="J46" s="4"/>
      <c r="K46" s="2"/>
      <c r="L46" s="3"/>
      <c r="M46" s="3"/>
      <c r="N46" s="3"/>
      <c r="O46" s="3"/>
      <c r="P46" s="3"/>
      <c r="Q46" s="3"/>
      <c r="R46" s="3"/>
      <c r="S46" s="3"/>
      <c r="T46" s="3"/>
      <c r="U46" s="3"/>
    </row>
    <row r="47" spans="2:21" ht="15" customHeight="1" x14ac:dyDescent="0.2">
      <c r="B47" s="4"/>
      <c r="C47" s="4"/>
      <c r="D47" s="4"/>
      <c r="E47" s="4"/>
      <c r="F47" s="4"/>
      <c r="G47" s="4"/>
      <c r="I47" s="147" t="s">
        <v>0</v>
      </c>
      <c r="J47" s="4"/>
      <c r="K47" s="2"/>
      <c r="L47" s="3"/>
      <c r="M47" s="3"/>
      <c r="N47" s="3"/>
      <c r="O47" s="3"/>
      <c r="P47" s="3"/>
      <c r="Q47" s="3"/>
      <c r="R47" s="3"/>
      <c r="S47" s="3"/>
      <c r="T47" s="3"/>
      <c r="U47" s="3"/>
    </row>
    <row r="48" spans="2:21" ht="15" customHeight="1" x14ac:dyDescent="0.2">
      <c r="B48" s="4"/>
      <c r="C48" s="4"/>
      <c r="D48" s="4"/>
      <c r="E48" s="4"/>
      <c r="F48" s="4"/>
      <c r="G48" s="4"/>
      <c r="I48" s="148" t="s">
        <v>1</v>
      </c>
      <c r="J48" s="4"/>
      <c r="K48" s="2"/>
      <c r="L48" s="3"/>
      <c r="M48" s="3"/>
      <c r="N48" s="3"/>
      <c r="O48" s="3"/>
      <c r="P48" s="3"/>
      <c r="Q48" s="3"/>
      <c r="R48" s="3"/>
      <c r="S48" s="3"/>
      <c r="T48" s="3"/>
      <c r="U48" s="3"/>
    </row>
    <row r="49" spans="2:251" ht="15" customHeight="1" x14ac:dyDescent="0.2">
      <c r="B49" s="4"/>
      <c r="C49" s="9"/>
      <c r="D49" s="4"/>
      <c r="E49" s="4"/>
      <c r="F49" s="4"/>
      <c r="G49" s="4"/>
      <c r="I49" s="148" t="s">
        <v>2</v>
      </c>
      <c r="J49" s="4"/>
      <c r="K49" s="2"/>
      <c r="L49" s="3"/>
      <c r="M49" s="3"/>
      <c r="N49" s="3"/>
      <c r="O49" s="3"/>
      <c r="P49" s="3"/>
      <c r="Q49" s="3"/>
      <c r="R49" s="3"/>
      <c r="S49" s="3"/>
      <c r="T49" s="3"/>
      <c r="U49" s="3"/>
    </row>
    <row r="50" spans="2:251" ht="15" customHeight="1" x14ac:dyDescent="0.2">
      <c r="B50" s="4"/>
      <c r="C50" s="4"/>
      <c r="D50" s="4"/>
      <c r="E50" s="4"/>
      <c r="F50" s="4"/>
      <c r="G50" s="4"/>
      <c r="I50" s="148" t="s">
        <v>3</v>
      </c>
      <c r="J50" s="4"/>
      <c r="K50" s="2"/>
      <c r="L50" s="3"/>
      <c r="M50" s="3"/>
      <c r="N50" s="3"/>
      <c r="O50" s="3"/>
      <c r="P50" s="3"/>
      <c r="Q50" s="3"/>
      <c r="R50" s="3"/>
      <c r="S50" s="3"/>
      <c r="T50" s="3"/>
      <c r="U50" s="3"/>
    </row>
    <row r="51" spans="2:251" ht="15" customHeight="1" x14ac:dyDescent="0.2">
      <c r="B51" s="4"/>
      <c r="C51" s="4"/>
      <c r="D51" s="4"/>
      <c r="E51" s="4"/>
      <c r="F51" s="4"/>
      <c r="G51" s="4"/>
      <c r="I51" s="148" t="s">
        <v>4</v>
      </c>
      <c r="J51" s="4"/>
      <c r="K51" s="2"/>
      <c r="L51" s="3"/>
      <c r="M51" s="3"/>
      <c r="N51" s="3"/>
      <c r="O51" s="3"/>
      <c r="P51" s="3"/>
      <c r="Q51" s="3"/>
      <c r="R51" s="3"/>
      <c r="S51" s="3"/>
      <c r="T51" s="3"/>
      <c r="U51" s="3"/>
    </row>
    <row r="52" spans="2:251" ht="15" customHeight="1" x14ac:dyDescent="0.2">
      <c r="B52" s="4"/>
      <c r="C52" s="4"/>
      <c r="D52" s="4"/>
      <c r="E52" s="4"/>
      <c r="F52" s="4"/>
      <c r="G52" s="4"/>
      <c r="H52" s="10"/>
      <c r="I52" s="4"/>
      <c r="J52" s="4"/>
      <c r="K52" s="2"/>
      <c r="L52" s="3"/>
      <c r="M52" s="3"/>
      <c r="N52" s="3"/>
      <c r="O52" s="3"/>
      <c r="P52" s="3"/>
      <c r="Q52" s="3"/>
      <c r="R52" s="3"/>
      <c r="S52" s="3"/>
      <c r="T52" s="3"/>
      <c r="U52" s="3"/>
    </row>
    <row r="53" spans="2:251" ht="15" customHeight="1" x14ac:dyDescent="0.2">
      <c r="B53" s="4"/>
      <c r="C53" s="4"/>
      <c r="D53" s="4"/>
      <c r="E53" s="4"/>
      <c r="F53" s="4"/>
      <c r="G53" s="4"/>
      <c r="H53" s="10"/>
      <c r="I53" s="4"/>
      <c r="J53" s="4"/>
      <c r="K53" s="2"/>
      <c r="L53" s="3"/>
      <c r="M53" s="3"/>
      <c r="N53" s="3"/>
      <c r="O53" s="3"/>
      <c r="P53" s="3"/>
      <c r="Q53" s="3"/>
      <c r="R53" s="3"/>
      <c r="S53" s="3"/>
      <c r="T53" s="3"/>
      <c r="U53" s="3"/>
    </row>
    <row r="54" spans="2:251" ht="15" customHeight="1" x14ac:dyDescent="0.2">
      <c r="B54" s="4"/>
      <c r="C54" s="4"/>
      <c r="D54" s="4"/>
      <c r="E54" s="4"/>
      <c r="F54" s="4"/>
      <c r="G54" s="4"/>
      <c r="H54" s="10"/>
      <c r="I54" s="4"/>
      <c r="J54" s="4"/>
      <c r="K54" s="2"/>
      <c r="L54" s="3"/>
      <c r="M54" s="3"/>
      <c r="N54" s="3"/>
      <c r="O54" s="3"/>
      <c r="P54" s="3"/>
      <c r="Q54" s="3"/>
      <c r="R54" s="3"/>
      <c r="S54" s="3"/>
      <c r="T54" s="3"/>
      <c r="U54" s="3"/>
    </row>
    <row r="55" spans="2:251" ht="15" customHeight="1" x14ac:dyDescent="0.2">
      <c r="B55" s="4"/>
      <c r="C55" s="4"/>
      <c r="D55" s="4"/>
      <c r="E55" s="4"/>
      <c r="F55" s="4"/>
      <c r="G55" s="4"/>
      <c r="H55" s="10"/>
      <c r="I55" s="4"/>
      <c r="J55" s="4"/>
      <c r="K55" s="2"/>
      <c r="L55" s="3"/>
      <c r="M55" s="3"/>
      <c r="N55" s="3"/>
      <c r="O55" s="3"/>
      <c r="P55" s="3"/>
      <c r="Q55" s="3"/>
      <c r="R55" s="3"/>
      <c r="S55" s="3"/>
      <c r="T55" s="3"/>
      <c r="U55" s="3"/>
    </row>
    <row r="56" spans="2:251" ht="15" customHeight="1" x14ac:dyDescent="0.2">
      <c r="B56" s="4"/>
      <c r="C56" s="4"/>
      <c r="D56" s="4"/>
      <c r="E56" s="4"/>
      <c r="F56" s="4"/>
      <c r="G56" s="4"/>
      <c r="H56" s="10"/>
      <c r="I56" s="4"/>
      <c r="J56" s="4"/>
      <c r="K56" s="2"/>
      <c r="L56" s="3"/>
      <c r="M56" s="3"/>
      <c r="N56" s="3"/>
      <c r="O56" s="3"/>
      <c r="P56" s="3"/>
      <c r="Q56" s="3"/>
      <c r="R56" s="3"/>
      <c r="S56" s="3"/>
      <c r="T56" s="3"/>
      <c r="U56" s="3"/>
    </row>
    <row r="57" spans="2:251" s="4" customFormat="1" ht="15" customHeight="1" x14ac:dyDescent="0.2">
      <c r="E57" s="394" t="s">
        <v>106</v>
      </c>
      <c r="H57" s="10"/>
      <c r="K57" s="67"/>
      <c r="L57" s="25"/>
      <c r="M57" s="25"/>
      <c r="N57" s="25"/>
      <c r="O57" s="25"/>
      <c r="P57" s="25"/>
      <c r="Q57" s="25"/>
      <c r="R57" s="25"/>
      <c r="S57" s="25"/>
      <c r="T57" s="25"/>
      <c r="U57" s="25"/>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8"/>
      <c r="IP57" s="68"/>
      <c r="IQ57" s="68"/>
    </row>
    <row r="58" spans="2:251" s="4" customFormat="1" ht="15" customHeight="1" x14ac:dyDescent="0.2">
      <c r="H58" s="10"/>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c r="EO58" s="68"/>
      <c r="EP58" s="68"/>
      <c r="EQ58" s="68"/>
      <c r="ER58" s="68"/>
      <c r="ES58" s="68"/>
      <c r="ET58" s="68"/>
      <c r="EU58" s="68"/>
      <c r="EV58" s="68"/>
      <c r="EW58" s="68"/>
      <c r="EX58" s="68"/>
      <c r="EY58" s="68"/>
      <c r="EZ58" s="68"/>
      <c r="FA58" s="68"/>
      <c r="FB58" s="68"/>
      <c r="FC58" s="68"/>
      <c r="FD58" s="68"/>
      <c r="FE58" s="68"/>
      <c r="FF58" s="68"/>
      <c r="FG58" s="68"/>
      <c r="FH58" s="68"/>
      <c r="FI58" s="68"/>
      <c r="FJ58" s="68"/>
      <c r="FK58" s="68"/>
      <c r="FL58" s="68"/>
      <c r="FM58" s="68"/>
      <c r="FN58" s="68"/>
      <c r="FO58" s="68"/>
      <c r="FP58" s="68"/>
      <c r="FQ58" s="68"/>
      <c r="FR58" s="68"/>
      <c r="FS58" s="68"/>
      <c r="FT58" s="68"/>
      <c r="FU58" s="68"/>
      <c r="FV58" s="68"/>
      <c r="FW58" s="68"/>
      <c r="FX58" s="68"/>
      <c r="FY58" s="68"/>
      <c r="FZ58" s="68"/>
      <c r="GA58" s="68"/>
      <c r="GB58" s="68"/>
      <c r="GC58" s="68"/>
      <c r="GD58" s="68"/>
      <c r="GE58" s="68"/>
      <c r="GF58" s="68"/>
      <c r="GG58" s="68"/>
      <c r="GH58" s="68"/>
      <c r="GI58" s="68"/>
      <c r="GJ58" s="68"/>
      <c r="GK58" s="68"/>
      <c r="GL58" s="68"/>
      <c r="GM58" s="68"/>
      <c r="GN58" s="68"/>
      <c r="GO58" s="68"/>
      <c r="GP58" s="68"/>
      <c r="GQ58" s="68"/>
      <c r="GR58" s="68"/>
      <c r="GS58" s="68"/>
      <c r="GT58" s="68"/>
      <c r="GU58" s="68"/>
      <c r="GV58" s="68"/>
      <c r="GW58" s="68"/>
      <c r="GX58" s="68"/>
      <c r="GY58" s="68"/>
      <c r="GZ58" s="68"/>
      <c r="HA58" s="68"/>
      <c r="HB58" s="68"/>
      <c r="HC58" s="68"/>
      <c r="HD58" s="68"/>
      <c r="HE58" s="68"/>
      <c r="HF58" s="68"/>
      <c r="HG58" s="68"/>
      <c r="HH58" s="68"/>
      <c r="HI58" s="68"/>
      <c r="HJ58" s="68"/>
      <c r="HK58" s="68"/>
      <c r="HL58" s="68"/>
      <c r="HM58" s="68"/>
      <c r="HN58" s="68"/>
      <c r="HO58" s="68"/>
      <c r="HP58" s="68"/>
      <c r="HQ58" s="68"/>
      <c r="HR58" s="68"/>
      <c r="HS58" s="68"/>
      <c r="HT58" s="68"/>
      <c r="HU58" s="68"/>
      <c r="HV58" s="68"/>
      <c r="HW58" s="68"/>
      <c r="HX58" s="68"/>
      <c r="HY58" s="68"/>
      <c r="HZ58" s="68"/>
      <c r="IA58" s="68"/>
      <c r="IB58" s="68"/>
      <c r="IC58" s="68"/>
      <c r="ID58" s="68"/>
      <c r="IE58" s="68"/>
      <c r="IF58" s="68"/>
      <c r="IG58" s="68"/>
      <c r="IH58" s="68"/>
      <c r="II58" s="68"/>
      <c r="IJ58" s="68"/>
      <c r="IK58" s="68"/>
      <c r="IL58" s="68"/>
      <c r="IM58" s="68"/>
      <c r="IN58" s="68"/>
      <c r="IO58" s="68"/>
      <c r="IP58" s="68"/>
      <c r="IQ58" s="68"/>
    </row>
    <row r="59" spans="2:251" s="4" customFormat="1" ht="15" customHeight="1" x14ac:dyDescent="0.2">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c r="EO59" s="68"/>
      <c r="EP59" s="68"/>
      <c r="EQ59" s="68"/>
      <c r="ER59" s="68"/>
      <c r="ES59" s="68"/>
      <c r="ET59" s="68"/>
      <c r="EU59" s="68"/>
      <c r="EV59" s="68"/>
      <c r="EW59" s="68"/>
      <c r="EX59" s="68"/>
      <c r="EY59" s="68"/>
      <c r="EZ59" s="68"/>
      <c r="FA59" s="68"/>
      <c r="FB59" s="68"/>
      <c r="FC59" s="68"/>
      <c r="FD59" s="68"/>
      <c r="FE59" s="68"/>
      <c r="FF59" s="68"/>
      <c r="FG59" s="68"/>
      <c r="FH59" s="68"/>
      <c r="FI59" s="68"/>
      <c r="FJ59" s="68"/>
      <c r="FK59" s="68"/>
      <c r="FL59" s="68"/>
      <c r="FM59" s="68"/>
      <c r="FN59" s="68"/>
      <c r="FO59" s="68"/>
      <c r="FP59" s="68"/>
      <c r="FQ59" s="68"/>
      <c r="FR59" s="68"/>
      <c r="FS59" s="68"/>
      <c r="FT59" s="68"/>
      <c r="FU59" s="68"/>
      <c r="FV59" s="68"/>
      <c r="FW59" s="68"/>
      <c r="FX59" s="68"/>
      <c r="FY59" s="68"/>
      <c r="FZ59" s="68"/>
      <c r="GA59" s="68"/>
      <c r="GB59" s="68"/>
      <c r="GC59" s="68"/>
      <c r="GD59" s="68"/>
      <c r="GE59" s="68"/>
      <c r="GF59" s="68"/>
      <c r="GG59" s="68"/>
      <c r="GH59" s="68"/>
      <c r="GI59" s="68"/>
      <c r="GJ59" s="68"/>
      <c r="GK59" s="68"/>
      <c r="GL59" s="68"/>
      <c r="GM59" s="68"/>
      <c r="GN59" s="68"/>
      <c r="GO59" s="68"/>
      <c r="GP59" s="68"/>
      <c r="GQ59" s="68"/>
      <c r="GR59" s="68"/>
      <c r="GS59" s="68"/>
      <c r="GT59" s="68"/>
      <c r="GU59" s="68"/>
      <c r="GV59" s="68"/>
      <c r="GW59" s="68"/>
      <c r="GX59" s="68"/>
      <c r="GY59" s="68"/>
      <c r="GZ59" s="68"/>
      <c r="HA59" s="68"/>
      <c r="HB59" s="68"/>
      <c r="HC59" s="68"/>
      <c r="HD59" s="68"/>
      <c r="HE59" s="68"/>
      <c r="HF59" s="68"/>
      <c r="HG59" s="68"/>
      <c r="HH59" s="68"/>
      <c r="HI59" s="68"/>
      <c r="HJ59" s="68"/>
      <c r="HK59" s="68"/>
      <c r="HL59" s="68"/>
      <c r="HM59" s="68"/>
      <c r="HN59" s="68"/>
      <c r="HO59" s="68"/>
      <c r="HP59" s="68"/>
      <c r="HQ59" s="68"/>
      <c r="HR59" s="68"/>
      <c r="HS59" s="68"/>
      <c r="HT59" s="68"/>
      <c r="HU59" s="68"/>
      <c r="HV59" s="68"/>
      <c r="HW59" s="68"/>
      <c r="HX59" s="68"/>
      <c r="HY59" s="68"/>
      <c r="HZ59" s="68"/>
      <c r="IA59" s="68"/>
      <c r="IB59" s="68"/>
      <c r="IC59" s="68"/>
      <c r="ID59" s="68"/>
      <c r="IE59" s="68"/>
      <c r="IF59" s="68"/>
      <c r="IG59" s="68"/>
      <c r="IH59" s="68"/>
      <c r="II59" s="68"/>
      <c r="IJ59" s="68"/>
      <c r="IK59" s="68"/>
      <c r="IL59" s="68"/>
      <c r="IM59" s="68"/>
      <c r="IN59" s="68"/>
      <c r="IO59" s="68"/>
      <c r="IP59" s="68"/>
      <c r="IQ59" s="68"/>
    </row>
    <row r="60" spans="2:251" s="4" customFormat="1" ht="15" customHeight="1" x14ac:dyDescent="0.2">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c r="EO60" s="68"/>
      <c r="EP60" s="68"/>
      <c r="EQ60" s="68"/>
      <c r="ER60" s="68"/>
      <c r="ES60" s="68"/>
      <c r="ET60" s="68"/>
      <c r="EU60" s="68"/>
      <c r="EV60" s="68"/>
      <c r="EW60" s="68"/>
      <c r="EX60" s="68"/>
      <c r="EY60" s="68"/>
      <c r="EZ60" s="68"/>
      <c r="FA60" s="68"/>
      <c r="FB60" s="68"/>
      <c r="FC60" s="68"/>
      <c r="FD60" s="68"/>
      <c r="FE60" s="68"/>
      <c r="FF60" s="68"/>
      <c r="FG60" s="68"/>
      <c r="FH60" s="68"/>
      <c r="FI60" s="68"/>
      <c r="FJ60" s="68"/>
      <c r="FK60" s="68"/>
      <c r="FL60" s="68"/>
      <c r="FM60" s="68"/>
      <c r="FN60" s="68"/>
      <c r="FO60" s="68"/>
      <c r="FP60" s="68"/>
      <c r="FQ60" s="68"/>
      <c r="FR60" s="68"/>
      <c r="FS60" s="68"/>
      <c r="FT60" s="68"/>
      <c r="FU60" s="68"/>
      <c r="FV60" s="68"/>
      <c r="FW60" s="68"/>
      <c r="FX60" s="68"/>
      <c r="FY60" s="68"/>
      <c r="FZ60" s="68"/>
      <c r="GA60" s="68"/>
      <c r="GB60" s="68"/>
      <c r="GC60" s="68"/>
      <c r="GD60" s="68"/>
      <c r="GE60" s="68"/>
      <c r="GF60" s="68"/>
      <c r="GG60" s="68"/>
      <c r="GH60" s="68"/>
      <c r="GI60" s="68"/>
      <c r="GJ60" s="68"/>
      <c r="GK60" s="68"/>
      <c r="GL60" s="68"/>
      <c r="GM60" s="68"/>
      <c r="GN60" s="68"/>
      <c r="GO60" s="68"/>
      <c r="GP60" s="68"/>
      <c r="GQ60" s="68"/>
      <c r="GR60" s="68"/>
      <c r="GS60" s="68"/>
      <c r="GT60" s="68"/>
      <c r="GU60" s="68"/>
      <c r="GV60" s="68"/>
      <c r="GW60" s="68"/>
      <c r="GX60" s="68"/>
      <c r="GY60" s="68"/>
      <c r="GZ60" s="68"/>
      <c r="HA60" s="68"/>
      <c r="HB60" s="68"/>
      <c r="HC60" s="68"/>
      <c r="HD60" s="68"/>
      <c r="HE60" s="68"/>
      <c r="HF60" s="68"/>
      <c r="HG60" s="68"/>
      <c r="HH60" s="68"/>
      <c r="HI60" s="68"/>
      <c r="HJ60" s="68"/>
      <c r="HK60" s="68"/>
      <c r="HL60" s="68"/>
      <c r="HM60" s="68"/>
      <c r="HN60" s="68"/>
      <c r="HO60" s="68"/>
      <c r="HP60" s="68"/>
      <c r="HQ60" s="68"/>
      <c r="HR60" s="68"/>
      <c r="HS60" s="68"/>
      <c r="HT60" s="68"/>
      <c r="HU60" s="68"/>
      <c r="HV60" s="68"/>
      <c r="HW60" s="68"/>
      <c r="HX60" s="68"/>
      <c r="HY60" s="68"/>
      <c r="HZ60" s="68"/>
      <c r="IA60" s="68"/>
      <c r="IB60" s="68"/>
      <c r="IC60" s="68"/>
      <c r="ID60" s="68"/>
      <c r="IE60" s="68"/>
      <c r="IF60" s="68"/>
      <c r="IG60" s="68"/>
      <c r="IH60" s="68"/>
      <c r="II60" s="68"/>
      <c r="IJ60" s="68"/>
      <c r="IK60" s="68"/>
      <c r="IL60" s="68"/>
      <c r="IM60" s="68"/>
      <c r="IN60" s="68"/>
      <c r="IO60" s="68"/>
      <c r="IP60" s="68"/>
      <c r="IQ60" s="68"/>
    </row>
  </sheetData>
  <mergeCells count="3">
    <mergeCell ref="B5:J5"/>
    <mergeCell ref="B11:J11"/>
    <mergeCell ref="B13:J13"/>
  </mergeCells>
  <hyperlinks>
    <hyperlink ref="E57" r:id="rId1" xr:uid="{00000000-0004-0000-0000-000002000000}"/>
    <hyperlink ref="I42" r:id="rId2" display="robert@cornerstonefra.com" xr:uid="{45DD8812-D5AB-4CCF-B0C8-39587A681CA9}"/>
  </hyperlinks>
  <pageMargins left="0.7" right="0.7" top="0.75" bottom="0.75" header="0.3" footer="0.3"/>
  <pageSetup scale="67" fitToWidth="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V83"/>
  <sheetViews>
    <sheetView showGridLines="0" zoomScaleNormal="100" workbookViewId="0">
      <selection activeCell="H11" sqref="H11"/>
    </sheetView>
  </sheetViews>
  <sheetFormatPr baseColWidth="10" defaultColWidth="8.83203125" defaultRowHeight="15" customHeight="1" x14ac:dyDescent="0.2"/>
  <cols>
    <col min="1" max="1" width="9.83203125" customWidth="1"/>
    <col min="2" max="2" width="6.1640625" style="1" customWidth="1"/>
    <col min="3" max="3" width="22.5" style="1" customWidth="1"/>
    <col min="4" max="4" width="29.5" style="1" customWidth="1"/>
    <col min="5" max="5" width="17.83203125" style="1" customWidth="1"/>
    <col min="6" max="6" width="31.1640625" style="1" customWidth="1"/>
    <col min="7" max="7" width="27.6640625" style="1" customWidth="1"/>
    <col min="8" max="8" width="28.33203125" style="68" customWidth="1"/>
    <col min="9" max="9" width="8.83203125" style="68" customWidth="1"/>
    <col min="10" max="256" width="8.83203125" style="1" customWidth="1"/>
  </cols>
  <sheetData>
    <row r="1" spans="2:9" ht="15" customHeight="1" x14ac:dyDescent="0.2">
      <c r="B1" s="4"/>
      <c r="C1" s="4"/>
      <c r="D1" s="4"/>
      <c r="E1" s="4"/>
      <c r="F1" s="4"/>
      <c r="G1" s="4"/>
      <c r="H1" s="4"/>
      <c r="I1" s="4"/>
    </row>
    <row r="2" spans="2:9" ht="15" customHeight="1" x14ac:dyDescent="0.2">
      <c r="B2" s="4"/>
      <c r="C2" s="4"/>
      <c r="D2" s="4"/>
      <c r="E2" s="4"/>
      <c r="F2" s="4"/>
      <c r="G2" s="4"/>
      <c r="H2" s="4"/>
      <c r="I2" s="4"/>
    </row>
    <row r="3" spans="2:9" ht="15" customHeight="1" x14ac:dyDescent="0.2">
      <c r="B3" s="4"/>
      <c r="C3" s="4"/>
      <c r="D3" s="4"/>
      <c r="E3" s="4"/>
      <c r="F3" s="4"/>
      <c r="G3" s="4"/>
      <c r="H3" s="4"/>
      <c r="I3" s="4"/>
    </row>
    <row r="4" spans="2:9" ht="15" customHeight="1" x14ac:dyDescent="0.2">
      <c r="B4" s="4"/>
      <c r="C4" s="4"/>
      <c r="D4" s="4"/>
      <c r="E4" s="4"/>
      <c r="F4" s="4"/>
      <c r="G4" s="4"/>
      <c r="H4" s="4"/>
      <c r="I4" s="4"/>
    </row>
    <row r="5" spans="2:9" ht="15" customHeight="1" x14ac:dyDescent="0.2">
      <c r="B5" s="4"/>
      <c r="C5" s="4"/>
      <c r="D5" s="4"/>
      <c r="E5" s="4"/>
      <c r="F5" s="4"/>
      <c r="G5" s="4"/>
      <c r="H5" s="4"/>
      <c r="I5" s="4"/>
    </row>
    <row r="6" spans="2:9" ht="15" customHeight="1" x14ac:dyDescent="0.2">
      <c r="B6" s="4"/>
      <c r="C6" s="4"/>
      <c r="D6" s="4"/>
      <c r="E6" s="4"/>
      <c r="F6" s="4"/>
      <c r="G6" s="4"/>
      <c r="H6" s="4"/>
      <c r="I6" s="4"/>
    </row>
    <row r="7" spans="2:9" ht="15" customHeight="1" x14ac:dyDescent="0.2">
      <c r="B7" s="4"/>
      <c r="C7" s="4"/>
      <c r="D7" s="4"/>
      <c r="E7" s="4"/>
      <c r="F7" s="4"/>
      <c r="G7" s="4"/>
      <c r="H7" s="4"/>
      <c r="I7" s="4"/>
    </row>
    <row r="8" spans="2:9" ht="15" customHeight="1" x14ac:dyDescent="0.2">
      <c r="B8" s="4"/>
      <c r="C8" s="165" t="s">
        <v>80</v>
      </c>
      <c r="D8" s="4"/>
      <c r="E8" s="4"/>
      <c r="F8" s="4"/>
      <c r="G8" s="4"/>
      <c r="H8" s="4"/>
      <c r="I8" s="4"/>
    </row>
    <row r="9" spans="2:9" ht="15" customHeight="1" x14ac:dyDescent="0.2">
      <c r="B9" s="4"/>
      <c r="C9" s="47"/>
      <c r="D9" s="47"/>
      <c r="E9" s="47"/>
      <c r="F9" s="4"/>
      <c r="G9" s="4"/>
      <c r="H9" s="4"/>
      <c r="I9" s="4"/>
    </row>
    <row r="10" spans="2:9" ht="15" customHeight="1" x14ac:dyDescent="0.2">
      <c r="B10" s="4"/>
      <c r="C10" s="166">
        <v>400000</v>
      </c>
      <c r="D10" s="373" t="s">
        <v>175</v>
      </c>
      <c r="E10" s="374"/>
      <c r="F10" s="374"/>
      <c r="G10" s="4"/>
      <c r="H10" s="4"/>
      <c r="I10" s="4"/>
    </row>
    <row r="11" spans="2:9" ht="15" customHeight="1" x14ac:dyDescent="0.2">
      <c r="B11" s="4"/>
      <c r="C11" s="166"/>
      <c r="D11" s="373" t="s">
        <v>176</v>
      </c>
      <c r="E11" s="374"/>
      <c r="F11" s="374"/>
      <c r="G11" s="4"/>
      <c r="H11" s="4"/>
      <c r="I11" s="4"/>
    </row>
    <row r="12" spans="2:9" ht="15" customHeight="1" x14ac:dyDescent="0.2">
      <c r="B12" s="4"/>
      <c r="C12" s="166"/>
      <c r="D12" s="373" t="s">
        <v>177</v>
      </c>
      <c r="G12" s="4"/>
      <c r="H12" s="4"/>
      <c r="I12" s="4"/>
    </row>
    <row r="13" spans="2:9" ht="15" customHeight="1" x14ac:dyDescent="0.2">
      <c r="B13" s="4"/>
      <c r="C13" s="166"/>
      <c r="D13" s="373"/>
      <c r="E13" s="374"/>
      <c r="F13" s="374"/>
      <c r="G13" s="4"/>
      <c r="H13" s="4"/>
      <c r="I13" s="4"/>
    </row>
    <row r="14" spans="2:9" ht="15" customHeight="1" x14ac:dyDescent="0.2">
      <c r="B14" s="4"/>
      <c r="C14" s="167">
        <v>1000000</v>
      </c>
      <c r="D14" s="373" t="s">
        <v>178</v>
      </c>
      <c r="E14" s="330"/>
      <c r="F14" s="330"/>
      <c r="G14" s="4"/>
      <c r="H14" s="4"/>
      <c r="I14" s="4"/>
    </row>
    <row r="15" spans="2:9" ht="15" customHeight="1" x14ac:dyDescent="0.2">
      <c r="B15" s="4"/>
      <c r="C15" s="167"/>
      <c r="D15" s="373" t="s">
        <v>179</v>
      </c>
      <c r="E15" s="330"/>
      <c r="F15" s="330"/>
      <c r="G15" s="4"/>
      <c r="H15" s="4"/>
      <c r="I15" s="4"/>
    </row>
    <row r="16" spans="2:9" ht="15" customHeight="1" x14ac:dyDescent="0.2">
      <c r="B16" s="4"/>
      <c r="C16" s="167"/>
      <c r="D16" s="373" t="s">
        <v>180</v>
      </c>
      <c r="E16" s="330"/>
      <c r="F16" s="330"/>
      <c r="G16" s="4"/>
      <c r="H16" s="4"/>
      <c r="I16" s="4"/>
    </row>
    <row r="17" spans="2:9" ht="15" customHeight="1" x14ac:dyDescent="0.2">
      <c r="B17" s="4"/>
      <c r="C17" s="167"/>
      <c r="D17" s="373"/>
      <c r="E17" s="362"/>
      <c r="F17" s="362"/>
      <c r="G17" s="4"/>
      <c r="H17" s="4"/>
      <c r="I17" s="4"/>
    </row>
    <row r="18" spans="2:9" ht="15" customHeight="1" x14ac:dyDescent="0.2">
      <c r="B18" s="4"/>
      <c r="C18" s="363">
        <v>0</v>
      </c>
      <c r="D18" s="244" t="s">
        <v>181</v>
      </c>
      <c r="E18" s="362"/>
      <c r="F18" s="362"/>
      <c r="G18" s="4"/>
      <c r="H18" s="4"/>
      <c r="I18" s="4"/>
    </row>
    <row r="19" spans="2:9" ht="15.75" customHeight="1" x14ac:dyDescent="0.2">
      <c r="B19" s="48"/>
      <c r="C19" s="363">
        <v>0</v>
      </c>
      <c r="D19" s="244" t="s">
        <v>182</v>
      </c>
      <c r="E19" s="330"/>
      <c r="F19" s="330"/>
      <c r="G19" s="4"/>
      <c r="H19" s="103"/>
      <c r="I19" s="4"/>
    </row>
    <row r="20" spans="2:9" ht="15.75" customHeight="1" thickBot="1" x14ac:dyDescent="0.25">
      <c r="B20" s="48"/>
      <c r="C20" s="183"/>
      <c r="D20" s="184"/>
      <c r="E20" s="185"/>
      <c r="F20" s="185"/>
      <c r="G20" s="4"/>
      <c r="H20" s="103"/>
      <c r="I20" s="4"/>
    </row>
    <row r="21" spans="2:9" ht="15" customHeight="1" x14ac:dyDescent="0.2">
      <c r="B21" s="4"/>
      <c r="C21" s="119">
        <f>SUM(C10:C20)</f>
        <v>1400000</v>
      </c>
      <c r="D21" s="116" t="s">
        <v>79</v>
      </c>
      <c r="E21" s="120"/>
      <c r="F21" s="120"/>
      <c r="G21" s="4"/>
      <c r="H21" s="4"/>
      <c r="I21" s="4"/>
    </row>
    <row r="22" spans="2:9" ht="15" customHeight="1" x14ac:dyDescent="0.2">
      <c r="B22" s="4"/>
      <c r="C22" s="4"/>
      <c r="D22" s="4"/>
      <c r="E22" s="4"/>
      <c r="F22" s="4"/>
      <c r="G22" s="4"/>
      <c r="H22" s="4"/>
      <c r="I22" s="4"/>
    </row>
    <row r="23" spans="2:9" ht="15" customHeight="1" x14ac:dyDescent="0.2">
      <c r="B23" s="4"/>
      <c r="C23" s="4"/>
      <c r="D23" s="4"/>
      <c r="E23" s="4"/>
      <c r="F23" s="4"/>
      <c r="G23" s="4"/>
      <c r="H23" s="4"/>
      <c r="I23" s="4"/>
    </row>
    <row r="24" spans="2:9" ht="15" customHeight="1" x14ac:dyDescent="0.2">
      <c r="B24" s="4"/>
      <c r="C24" s="4"/>
      <c r="D24" s="4"/>
      <c r="E24" s="4"/>
      <c r="F24" s="4"/>
      <c r="G24" s="4"/>
      <c r="H24" s="4"/>
      <c r="I24" s="4"/>
    </row>
    <row r="25" spans="2:9" ht="15.75" customHeight="1" x14ac:dyDescent="0.2">
      <c r="B25" s="604" t="s">
        <v>35</v>
      </c>
      <c r="C25" s="605"/>
      <c r="D25" s="605"/>
      <c r="E25" s="605"/>
      <c r="F25" s="605"/>
      <c r="G25" s="605"/>
      <c r="H25" s="605"/>
      <c r="I25" s="4"/>
    </row>
    <row r="26" spans="2:9" ht="15.75" customHeight="1" x14ac:dyDescent="0.2">
      <c r="B26" s="4"/>
      <c r="C26" s="4"/>
      <c r="D26" s="4"/>
      <c r="E26" s="4"/>
      <c r="F26" s="71"/>
      <c r="G26" s="4"/>
      <c r="H26" s="4"/>
      <c r="I26" s="4"/>
    </row>
    <row r="27" spans="2:9" ht="15.75" customHeight="1" x14ac:dyDescent="0.2">
      <c r="B27" s="4"/>
      <c r="C27" s="4"/>
      <c r="D27" s="4"/>
      <c r="E27" s="4"/>
      <c r="F27" s="71"/>
      <c r="G27" s="4"/>
      <c r="H27" s="4"/>
      <c r="I27" s="4"/>
    </row>
    <row r="28" spans="2:9" ht="15.75" customHeight="1" x14ac:dyDescent="0.2">
      <c r="B28" s="606" t="s">
        <v>136</v>
      </c>
      <c r="C28" s="607"/>
      <c r="D28" s="607"/>
      <c r="E28" s="607"/>
      <c r="F28" s="607"/>
      <c r="G28" s="607"/>
      <c r="H28" s="607"/>
      <c r="I28" s="4"/>
    </row>
    <row r="29" spans="2:9" ht="15.75" customHeight="1" x14ac:dyDescent="0.2">
      <c r="B29" s="4"/>
      <c r="C29" s="4"/>
      <c r="D29" s="4"/>
      <c r="E29" s="4"/>
      <c r="F29" s="71"/>
      <c r="G29" s="4"/>
      <c r="H29" s="4"/>
      <c r="I29" s="4"/>
    </row>
    <row r="30" spans="2:9" ht="15.75" customHeight="1" x14ac:dyDescent="0.2">
      <c r="B30" s="4"/>
      <c r="C30" s="4"/>
      <c r="D30" s="4"/>
      <c r="E30" s="4"/>
      <c r="F30" s="71"/>
      <c r="G30" s="4"/>
      <c r="H30" s="4"/>
      <c r="I30" s="4"/>
    </row>
    <row r="31" spans="2:9" ht="15.75" customHeight="1" x14ac:dyDescent="0.2">
      <c r="B31" s="604" t="s">
        <v>36</v>
      </c>
      <c r="C31" s="605"/>
      <c r="D31" s="605"/>
      <c r="E31" s="605"/>
      <c r="F31" s="605"/>
      <c r="G31" s="605"/>
      <c r="H31" s="605"/>
      <c r="I31" s="4"/>
    </row>
    <row r="32" spans="2:9" ht="15.75" customHeight="1" x14ac:dyDescent="0.2">
      <c r="B32" s="70"/>
      <c r="C32" s="70"/>
      <c r="D32" s="70"/>
      <c r="E32" s="70"/>
      <c r="F32" s="70"/>
      <c r="G32" s="70"/>
      <c r="H32" s="70"/>
      <c r="I32" s="4"/>
    </row>
    <row r="33" spans="2:9" ht="15" customHeight="1" thickBot="1" x14ac:dyDescent="0.25">
      <c r="B33" s="4"/>
      <c r="C33" s="4"/>
      <c r="D33" s="4"/>
      <c r="E33" s="4"/>
      <c r="F33" s="4"/>
      <c r="G33" s="4"/>
      <c r="H33" s="4"/>
      <c r="I33" s="4"/>
    </row>
    <row r="34" spans="2:9" ht="15" customHeight="1" x14ac:dyDescent="0.2">
      <c r="B34" s="257" t="str">
        <f>'Monthly Systematic wdrawal '!C33</f>
        <v>01.01.1961</v>
      </c>
      <c r="C34" s="258"/>
      <c r="D34" s="259" t="str">
        <f>'Monthly Systematic wdrawal '!D33</f>
        <v xml:space="preserve">Husband Sir Name </v>
      </c>
      <c r="E34" s="258"/>
      <c r="F34" s="260" t="s">
        <v>194</v>
      </c>
      <c r="G34" s="260" t="str">
        <f>F34</f>
        <v>Husband at Age 90</v>
      </c>
      <c r="H34" s="261" t="str">
        <f>F35</f>
        <v>Wife at Age 90</v>
      </c>
      <c r="I34" s="4"/>
    </row>
    <row r="35" spans="2:9" ht="15" customHeight="1" thickBot="1" x14ac:dyDescent="0.25">
      <c r="B35" s="262" t="str">
        <f>'Monthly Systematic wdrawal '!C34</f>
        <v>01.02.1961</v>
      </c>
      <c r="C35" s="263"/>
      <c r="D35" s="264" t="str">
        <f>'Monthly Systematic wdrawal '!D34</f>
        <v xml:space="preserve">Wife Sir Name </v>
      </c>
      <c r="E35" s="265"/>
      <c r="F35" s="266" t="s">
        <v>195</v>
      </c>
      <c r="G35" s="266" t="s">
        <v>37</v>
      </c>
      <c r="H35" s="267" t="s">
        <v>37</v>
      </c>
      <c r="I35" s="4"/>
    </row>
    <row r="36" spans="2:9" ht="18.75" customHeight="1" thickBot="1" x14ac:dyDescent="0.25">
      <c r="B36" s="294"/>
      <c r="C36" s="295"/>
      <c r="D36" s="295"/>
      <c r="E36" s="326"/>
      <c r="F36" s="327">
        <v>2051</v>
      </c>
      <c r="G36" s="327">
        <f t="shared" ref="G36:H36" si="0">F36</f>
        <v>2051</v>
      </c>
      <c r="H36" s="327">
        <f t="shared" si="0"/>
        <v>2051</v>
      </c>
    </row>
    <row r="37" spans="2:9" ht="21.75" customHeight="1" x14ac:dyDescent="0.2">
      <c r="B37" s="414" t="s">
        <v>183</v>
      </c>
      <c r="C37" s="295"/>
      <c r="D37" s="295"/>
      <c r="E37" s="367"/>
      <c r="F37" s="338">
        <f>'Monthly Systematic wdrawal '!M36</f>
        <v>0</v>
      </c>
      <c r="G37" s="338">
        <f>F37</f>
        <v>0</v>
      </c>
      <c r="H37" s="339">
        <f>G37</f>
        <v>0</v>
      </c>
    </row>
    <row r="38" spans="2:9" ht="19.5" customHeight="1" x14ac:dyDescent="0.2">
      <c r="B38" s="380" t="s">
        <v>184</v>
      </c>
      <c r="C38" s="252"/>
      <c r="D38" s="252"/>
      <c r="E38" s="368"/>
      <c r="F38" s="214">
        <f>'Monthly Systematic wdrawal '!M37</f>
        <v>0</v>
      </c>
      <c r="G38" s="214">
        <f>F38</f>
        <v>0</v>
      </c>
      <c r="H38" s="340">
        <f>G38</f>
        <v>0</v>
      </c>
    </row>
    <row r="39" spans="2:9" ht="15" customHeight="1" x14ac:dyDescent="0.2">
      <c r="B39" s="475"/>
      <c r="C39" s="456"/>
      <c r="D39" s="456"/>
      <c r="E39" s="457"/>
      <c r="F39" s="482">
        <f>'Monthly Systematic wdrawal '!M38</f>
        <v>0</v>
      </c>
      <c r="G39" s="482">
        <f t="shared" ref="G39:H61" si="1">F39</f>
        <v>0</v>
      </c>
      <c r="H39" s="483">
        <f t="shared" si="1"/>
        <v>0</v>
      </c>
    </row>
    <row r="40" spans="2:9" ht="11.25" customHeight="1" x14ac:dyDescent="0.2">
      <c r="B40" s="380"/>
      <c r="C40" s="252"/>
      <c r="D40" s="252"/>
      <c r="E40" s="253"/>
      <c r="F40" s="214"/>
      <c r="G40" s="214"/>
      <c r="H40" s="340"/>
    </row>
    <row r="41" spans="2:9" ht="18.75" customHeight="1" x14ac:dyDescent="0.2">
      <c r="B41" s="380" t="s">
        <v>139</v>
      </c>
      <c r="C41" s="252"/>
      <c r="D41" s="252"/>
      <c r="E41" s="253"/>
      <c r="F41" s="214">
        <f>'Monthly Systematic wdrawal '!M40</f>
        <v>0</v>
      </c>
      <c r="G41" s="214">
        <f t="shared" si="1"/>
        <v>0</v>
      </c>
      <c r="H41" s="340">
        <f t="shared" si="1"/>
        <v>0</v>
      </c>
    </row>
    <row r="42" spans="2:9" ht="12.75" customHeight="1" x14ac:dyDescent="0.2">
      <c r="B42" s="481"/>
      <c r="C42" s="252"/>
      <c r="D42" s="252"/>
      <c r="E42" s="253"/>
      <c r="F42" s="214"/>
      <c r="G42" s="214"/>
      <c r="H42" s="340"/>
    </row>
    <row r="43" spans="2:9" ht="18.75" customHeight="1" x14ac:dyDescent="0.2">
      <c r="B43" s="469" t="s">
        <v>171</v>
      </c>
      <c r="C43" s="468"/>
      <c r="D43" s="468"/>
      <c r="E43" s="467">
        <v>175000</v>
      </c>
      <c r="F43" s="214">
        <f>'Monthly Systematic wdrawal '!M42</f>
        <v>697.84973415347838</v>
      </c>
      <c r="G43" s="214">
        <f t="shared" si="1"/>
        <v>697.84973415347838</v>
      </c>
      <c r="H43" s="340">
        <f t="shared" si="1"/>
        <v>697.84973415347838</v>
      </c>
    </row>
    <row r="44" spans="2:9" ht="18.75" customHeight="1" x14ac:dyDescent="0.2">
      <c r="B44" s="428" t="s">
        <v>126</v>
      </c>
      <c r="C44" s="345"/>
      <c r="D44" s="345"/>
      <c r="E44" s="369">
        <v>175000</v>
      </c>
      <c r="F44" s="349">
        <f>'Monthly Systematic wdrawal '!M43</f>
        <v>7851.833333333333</v>
      </c>
      <c r="G44" s="349">
        <f t="shared" si="1"/>
        <v>7851.833333333333</v>
      </c>
      <c r="H44" s="350">
        <f t="shared" si="1"/>
        <v>7851.833333333333</v>
      </c>
    </row>
    <row r="45" spans="2:9" ht="18.75" customHeight="1" x14ac:dyDescent="0.2">
      <c r="B45" s="474"/>
      <c r="C45" s="252"/>
      <c r="D45" s="252"/>
      <c r="E45" s="253"/>
      <c r="F45" s="214"/>
      <c r="G45" s="214"/>
      <c r="H45" s="340"/>
    </row>
    <row r="46" spans="2:9" ht="18.75" customHeight="1" x14ac:dyDescent="0.2">
      <c r="B46" s="344" t="s">
        <v>188</v>
      </c>
      <c r="C46" s="345"/>
      <c r="D46" s="345"/>
      <c r="E46" s="369">
        <v>2313</v>
      </c>
      <c r="F46" s="349">
        <f>'Monthly Systematic wdrawal '!M45</f>
        <v>3647.3679980747011</v>
      </c>
      <c r="G46" s="349">
        <v>0</v>
      </c>
      <c r="H46" s="350">
        <f t="shared" si="1"/>
        <v>0</v>
      </c>
    </row>
    <row r="47" spans="2:9" ht="18.75" customHeight="1" x14ac:dyDescent="0.2">
      <c r="B47" s="344" t="s">
        <v>189</v>
      </c>
      <c r="C47" s="348"/>
      <c r="D47" s="348"/>
      <c r="E47" s="370">
        <v>3564</v>
      </c>
      <c r="F47" s="349">
        <f>'Monthly Systematic wdrawal '!M46</f>
        <v>6566.4015428283474</v>
      </c>
      <c r="G47" s="349">
        <f t="shared" si="1"/>
        <v>6566.4015428283474</v>
      </c>
      <c r="H47" s="350">
        <f t="shared" si="1"/>
        <v>6566.4015428283474</v>
      </c>
    </row>
    <row r="48" spans="2:9" ht="18.75" hidden="1" customHeight="1" x14ac:dyDescent="0.2">
      <c r="B48" s="344"/>
      <c r="C48" s="476"/>
      <c r="D48" s="476"/>
      <c r="E48" s="477"/>
      <c r="F48" s="214">
        <f>'Monthly Systematic wdrawal '!M47</f>
        <v>0</v>
      </c>
      <c r="G48" s="214">
        <f t="shared" si="1"/>
        <v>0</v>
      </c>
      <c r="H48" s="340">
        <f t="shared" si="1"/>
        <v>0</v>
      </c>
    </row>
    <row r="49" spans="2:256" ht="18.75" customHeight="1" x14ac:dyDescent="0.2">
      <c r="B49" s="478"/>
      <c r="C49" s="479"/>
      <c r="D49" s="479"/>
      <c r="E49" s="480"/>
      <c r="F49" s="214"/>
      <c r="G49" s="214"/>
      <c r="H49" s="340"/>
    </row>
    <row r="50" spans="2:256" ht="11.25" customHeight="1" x14ac:dyDescent="0.2">
      <c r="B50" s="455"/>
      <c r="C50" s="456"/>
      <c r="D50" s="456"/>
      <c r="E50" s="457"/>
      <c r="F50" s="482">
        <f>'Monthly Systematic wdrawal '!M49</f>
        <v>0</v>
      </c>
      <c r="G50" s="482">
        <f t="shared" si="1"/>
        <v>0</v>
      </c>
      <c r="H50" s="483">
        <f t="shared" si="1"/>
        <v>0</v>
      </c>
    </row>
    <row r="51" spans="2:256" ht="9.75" customHeight="1" x14ac:dyDescent="0.2">
      <c r="B51" s="276"/>
      <c r="C51" s="252"/>
      <c r="D51" s="252"/>
      <c r="E51" s="253"/>
      <c r="F51" s="214"/>
      <c r="G51" s="214"/>
      <c r="H51" s="340"/>
    </row>
    <row r="52" spans="2:256" ht="18.75" customHeight="1" x14ac:dyDescent="0.2">
      <c r="B52" s="380" t="s">
        <v>140</v>
      </c>
      <c r="C52" s="252"/>
      <c r="D52" s="252"/>
      <c r="E52" s="253"/>
      <c r="F52" s="214">
        <f>'Monthly Systematic wdrawal '!M51</f>
        <v>0</v>
      </c>
      <c r="G52" s="214">
        <f t="shared" si="1"/>
        <v>0</v>
      </c>
      <c r="H52" s="340">
        <f t="shared" si="1"/>
        <v>0</v>
      </c>
    </row>
    <row r="53" spans="2:256" ht="12" customHeight="1" x14ac:dyDescent="0.2">
      <c r="B53" s="276"/>
      <c r="C53" s="252"/>
      <c r="D53" s="252"/>
      <c r="E53" s="253"/>
      <c r="F53" s="214"/>
      <c r="G53" s="214"/>
      <c r="H53" s="340"/>
    </row>
    <row r="54" spans="2:256" ht="18.75" customHeight="1" x14ac:dyDescent="0.2">
      <c r="B54" s="452" t="s">
        <v>165</v>
      </c>
      <c r="C54" s="466"/>
      <c r="D54" s="466"/>
      <c r="E54" s="467">
        <f>'Sir Name Data'!D22</f>
        <v>0</v>
      </c>
      <c r="F54" s="214">
        <f>'Monthly Systematic wdrawal '!M53</f>
        <v>514.92906692399742</v>
      </c>
      <c r="G54" s="214">
        <f t="shared" si="1"/>
        <v>514.92906692399742</v>
      </c>
      <c r="H54" s="340">
        <f t="shared" si="1"/>
        <v>514.92906692399742</v>
      </c>
    </row>
    <row r="55" spans="2:256" ht="18.75" hidden="1" customHeight="1" x14ac:dyDescent="0.2">
      <c r="B55" s="428" t="s">
        <v>126</v>
      </c>
      <c r="C55" s="345"/>
      <c r="D55" s="345"/>
      <c r="E55" s="369">
        <v>0</v>
      </c>
      <c r="F55" s="214">
        <f>'Monthly Systematic wdrawal '!M54</f>
        <v>0</v>
      </c>
      <c r="G55" s="214">
        <f t="shared" si="1"/>
        <v>0</v>
      </c>
      <c r="H55" s="340">
        <f t="shared" si="1"/>
        <v>0</v>
      </c>
    </row>
    <row r="56" spans="2:256" ht="12" hidden="1" customHeight="1" x14ac:dyDescent="0.2">
      <c r="B56" s="428" t="s">
        <v>134</v>
      </c>
      <c r="C56" s="345"/>
      <c r="D56" s="345"/>
      <c r="E56" s="369">
        <v>0</v>
      </c>
      <c r="F56" s="214">
        <f>'Monthly Systematic wdrawal '!M55</f>
        <v>0</v>
      </c>
      <c r="G56" s="214">
        <f t="shared" si="1"/>
        <v>0</v>
      </c>
      <c r="H56" s="340">
        <f t="shared" si="1"/>
        <v>0</v>
      </c>
    </row>
    <row r="57" spans="2:256" ht="17.25" customHeight="1" x14ac:dyDescent="0.2">
      <c r="B57" s="469" t="s">
        <v>168</v>
      </c>
      <c r="C57" s="468"/>
      <c r="D57" s="468"/>
      <c r="E57" s="467">
        <f>'Sir Name Data'!D26</f>
        <v>0</v>
      </c>
      <c r="F57" s="214">
        <f>'Monthly Systematic wdrawal '!M56</f>
        <v>119.63138299773908</v>
      </c>
      <c r="G57" s="214">
        <f t="shared" si="1"/>
        <v>119.63138299773908</v>
      </c>
      <c r="H57" s="340">
        <f t="shared" si="1"/>
        <v>119.63138299773908</v>
      </c>
    </row>
    <row r="58" spans="2:256" ht="17.25" customHeight="1" x14ac:dyDescent="0.2">
      <c r="B58" s="469" t="s">
        <v>170</v>
      </c>
      <c r="C58" s="468"/>
      <c r="D58" s="468"/>
      <c r="E58" s="467">
        <f>'Sir Name Data'!D28</f>
        <v>0</v>
      </c>
      <c r="F58" s="214">
        <f>'Monthly Systematic wdrawal '!M57</f>
        <v>0</v>
      </c>
      <c r="G58" s="214">
        <f t="shared" si="1"/>
        <v>0</v>
      </c>
      <c r="H58" s="340">
        <f t="shared" si="1"/>
        <v>0</v>
      </c>
    </row>
    <row r="59" spans="2:256" ht="15" customHeight="1" x14ac:dyDescent="0.2">
      <c r="B59" s="452"/>
      <c r="C59" s="252"/>
      <c r="D59" s="252"/>
      <c r="E59" s="368"/>
      <c r="F59" s="214"/>
      <c r="G59" s="214"/>
      <c r="H59" s="340"/>
    </row>
    <row r="60" spans="2:256" s="96" customFormat="1" ht="15" customHeight="1" x14ac:dyDescent="0.2">
      <c r="B60" s="469" t="s">
        <v>169</v>
      </c>
      <c r="C60" s="468"/>
      <c r="D60" s="468"/>
      <c r="E60" s="467">
        <f>'Sir Name Data'!D30</f>
        <v>0</v>
      </c>
      <c r="F60" s="214">
        <f>'Monthly Systematic wdrawal '!M59</f>
        <v>811.50046515008853</v>
      </c>
      <c r="G60" s="214">
        <f t="shared" si="1"/>
        <v>811.50046515008853</v>
      </c>
      <c r="H60" s="340">
        <f t="shared" si="1"/>
        <v>811.50046515008853</v>
      </c>
      <c r="I60" s="136"/>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465"/>
      <c r="BJ60" s="465"/>
      <c r="BK60" s="465"/>
      <c r="BL60" s="465"/>
      <c r="BM60" s="465"/>
      <c r="BN60" s="465"/>
      <c r="BO60" s="465"/>
      <c r="BP60" s="465"/>
      <c r="BQ60" s="465"/>
      <c r="BR60" s="465"/>
      <c r="BS60" s="465"/>
      <c r="BT60" s="465"/>
      <c r="BU60" s="465"/>
      <c r="BV60" s="465"/>
      <c r="BW60" s="465"/>
      <c r="BX60" s="465"/>
      <c r="BY60" s="465"/>
      <c r="BZ60" s="465"/>
      <c r="CA60" s="465"/>
      <c r="CB60" s="465"/>
      <c r="CC60" s="465"/>
      <c r="CD60" s="465"/>
      <c r="CE60" s="465"/>
      <c r="CF60" s="465"/>
      <c r="CG60" s="465"/>
      <c r="CH60" s="465"/>
      <c r="CI60" s="465"/>
      <c r="CJ60" s="465"/>
      <c r="CK60" s="465"/>
      <c r="CL60" s="465"/>
      <c r="CM60" s="465"/>
      <c r="CN60" s="465"/>
      <c r="CO60" s="465"/>
      <c r="CP60" s="465"/>
      <c r="CQ60" s="465"/>
      <c r="CR60" s="465"/>
      <c r="CS60" s="465"/>
      <c r="CT60" s="465"/>
      <c r="CU60" s="465"/>
      <c r="CV60" s="465"/>
      <c r="CW60" s="465"/>
      <c r="CX60" s="465"/>
      <c r="CY60" s="465"/>
      <c r="CZ60" s="465"/>
      <c r="DA60" s="465"/>
      <c r="DB60" s="465"/>
      <c r="DC60" s="465"/>
      <c r="DD60" s="465"/>
      <c r="DE60" s="465"/>
      <c r="DF60" s="465"/>
      <c r="DG60" s="465"/>
      <c r="DH60" s="465"/>
      <c r="DI60" s="465"/>
      <c r="DJ60" s="465"/>
      <c r="DK60" s="465"/>
      <c r="DL60" s="465"/>
      <c r="DM60" s="465"/>
      <c r="DN60" s="465"/>
      <c r="DO60" s="465"/>
      <c r="DP60" s="465"/>
      <c r="DQ60" s="465"/>
      <c r="DR60" s="465"/>
      <c r="DS60" s="465"/>
      <c r="DT60" s="465"/>
      <c r="DU60" s="465"/>
      <c r="DV60" s="465"/>
      <c r="DW60" s="465"/>
      <c r="DX60" s="465"/>
      <c r="DY60" s="465"/>
      <c r="DZ60" s="465"/>
      <c r="EA60" s="465"/>
      <c r="EB60" s="465"/>
      <c r="EC60" s="465"/>
      <c r="ED60" s="465"/>
      <c r="EE60" s="465"/>
      <c r="EF60" s="465"/>
      <c r="EG60" s="465"/>
      <c r="EH60" s="465"/>
      <c r="EI60" s="465"/>
      <c r="EJ60" s="465"/>
      <c r="EK60" s="465"/>
      <c r="EL60" s="465"/>
      <c r="EM60" s="465"/>
      <c r="EN60" s="465"/>
      <c r="EO60" s="465"/>
      <c r="EP60" s="465"/>
      <c r="EQ60" s="465"/>
      <c r="ER60" s="465"/>
      <c r="ES60" s="465"/>
      <c r="ET60" s="465"/>
      <c r="EU60" s="465"/>
      <c r="EV60" s="465"/>
      <c r="EW60" s="465"/>
      <c r="EX60" s="465"/>
      <c r="EY60" s="465"/>
      <c r="EZ60" s="465"/>
      <c r="FA60" s="465"/>
      <c r="FB60" s="465"/>
      <c r="FC60" s="465"/>
      <c r="FD60" s="465"/>
      <c r="FE60" s="465"/>
      <c r="FF60" s="465"/>
      <c r="FG60" s="465"/>
      <c r="FH60" s="465"/>
      <c r="FI60" s="465"/>
      <c r="FJ60" s="465"/>
      <c r="FK60" s="465"/>
      <c r="FL60" s="465"/>
      <c r="FM60" s="465"/>
      <c r="FN60" s="465"/>
      <c r="FO60" s="465"/>
      <c r="FP60" s="465"/>
      <c r="FQ60" s="465"/>
      <c r="FR60" s="465"/>
      <c r="FS60" s="465"/>
      <c r="FT60" s="465"/>
      <c r="FU60" s="465"/>
      <c r="FV60" s="465"/>
      <c r="FW60" s="465"/>
      <c r="FX60" s="465"/>
      <c r="FY60" s="465"/>
      <c r="FZ60" s="465"/>
      <c r="GA60" s="465"/>
      <c r="GB60" s="465"/>
      <c r="GC60" s="465"/>
      <c r="GD60" s="465"/>
      <c r="GE60" s="465"/>
      <c r="GF60" s="465"/>
      <c r="GG60" s="465"/>
      <c r="GH60" s="465"/>
      <c r="GI60" s="465"/>
      <c r="GJ60" s="465"/>
      <c r="GK60" s="465"/>
      <c r="GL60" s="465"/>
      <c r="GM60" s="465"/>
      <c r="GN60" s="465"/>
      <c r="GO60" s="465"/>
      <c r="GP60" s="465"/>
      <c r="GQ60" s="465"/>
      <c r="GR60" s="465"/>
      <c r="GS60" s="465"/>
      <c r="GT60" s="465"/>
      <c r="GU60" s="465"/>
      <c r="GV60" s="465"/>
      <c r="GW60" s="465"/>
      <c r="GX60" s="465"/>
      <c r="GY60" s="465"/>
      <c r="GZ60" s="465"/>
      <c r="HA60" s="465"/>
      <c r="HB60" s="465"/>
      <c r="HC60" s="465"/>
      <c r="HD60" s="465"/>
      <c r="HE60" s="465"/>
      <c r="HF60" s="465"/>
      <c r="HG60" s="465"/>
      <c r="HH60" s="465"/>
      <c r="HI60" s="465"/>
      <c r="HJ60" s="465"/>
      <c r="HK60" s="465"/>
      <c r="HL60" s="465"/>
      <c r="HM60" s="465"/>
      <c r="HN60" s="465"/>
      <c r="HO60" s="465"/>
      <c r="HP60" s="465"/>
      <c r="HQ60" s="465"/>
      <c r="HR60" s="465"/>
      <c r="HS60" s="465"/>
      <c r="HT60" s="465"/>
      <c r="HU60" s="465"/>
      <c r="HV60" s="465"/>
      <c r="HW60" s="465"/>
      <c r="HX60" s="465"/>
      <c r="HY60" s="465"/>
      <c r="HZ60" s="465"/>
      <c r="IA60" s="465"/>
      <c r="IB60" s="465"/>
      <c r="IC60" s="465"/>
      <c r="ID60" s="465"/>
      <c r="IE60" s="465"/>
      <c r="IF60" s="465"/>
      <c r="IG60" s="465"/>
      <c r="IH60" s="465"/>
      <c r="II60" s="465"/>
      <c r="IJ60" s="465"/>
      <c r="IK60" s="465"/>
      <c r="IL60" s="465"/>
      <c r="IM60" s="465"/>
      <c r="IN60" s="465"/>
      <c r="IO60" s="465"/>
      <c r="IP60" s="465"/>
      <c r="IQ60" s="465"/>
      <c r="IR60" s="465"/>
      <c r="IS60" s="465"/>
      <c r="IT60" s="465"/>
      <c r="IU60" s="465"/>
      <c r="IV60" s="465"/>
    </row>
    <row r="61" spans="2:256" s="96" customFormat="1" ht="18" customHeight="1" x14ac:dyDescent="0.2">
      <c r="B61" s="469" t="s">
        <v>172</v>
      </c>
      <c r="C61" s="468"/>
      <c r="D61" s="468"/>
      <c r="E61" s="467">
        <f>'Sir Name Data'!D36</f>
        <v>0</v>
      </c>
      <c r="F61" s="214">
        <f>'Monthly Systematic wdrawal '!M60</f>
        <v>996.92819164782577</v>
      </c>
      <c r="G61" s="214">
        <f t="shared" si="1"/>
        <v>996.92819164782577</v>
      </c>
      <c r="H61" s="340">
        <f t="shared" si="1"/>
        <v>996.92819164782577</v>
      </c>
      <c r="I61" s="136"/>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5"/>
      <c r="AP61" s="465"/>
      <c r="AQ61" s="465"/>
      <c r="AR61" s="465"/>
      <c r="AS61" s="465"/>
      <c r="AT61" s="465"/>
      <c r="AU61" s="465"/>
      <c r="AV61" s="465"/>
      <c r="AW61" s="465"/>
      <c r="AX61" s="465"/>
      <c r="AY61" s="465"/>
      <c r="AZ61" s="465"/>
      <c r="BA61" s="465"/>
      <c r="BB61" s="465"/>
      <c r="BC61" s="465"/>
      <c r="BD61" s="465"/>
      <c r="BE61" s="465"/>
      <c r="BF61" s="465"/>
      <c r="BG61" s="465"/>
      <c r="BH61" s="465"/>
      <c r="BI61" s="465"/>
      <c r="BJ61" s="465"/>
      <c r="BK61" s="465"/>
      <c r="BL61" s="465"/>
      <c r="BM61" s="465"/>
      <c r="BN61" s="465"/>
      <c r="BO61" s="465"/>
      <c r="BP61" s="465"/>
      <c r="BQ61" s="465"/>
      <c r="BR61" s="465"/>
      <c r="BS61" s="465"/>
      <c r="BT61" s="465"/>
      <c r="BU61" s="465"/>
      <c r="BV61" s="465"/>
      <c r="BW61" s="465"/>
      <c r="BX61" s="465"/>
      <c r="BY61" s="465"/>
      <c r="BZ61" s="465"/>
      <c r="CA61" s="465"/>
      <c r="CB61" s="465"/>
      <c r="CC61" s="465"/>
      <c r="CD61" s="465"/>
      <c r="CE61" s="465"/>
      <c r="CF61" s="465"/>
      <c r="CG61" s="465"/>
      <c r="CH61" s="465"/>
      <c r="CI61" s="465"/>
      <c r="CJ61" s="465"/>
      <c r="CK61" s="465"/>
      <c r="CL61" s="465"/>
      <c r="CM61" s="465"/>
      <c r="CN61" s="465"/>
      <c r="CO61" s="465"/>
      <c r="CP61" s="465"/>
      <c r="CQ61" s="465"/>
      <c r="CR61" s="465"/>
      <c r="CS61" s="465"/>
      <c r="CT61" s="465"/>
      <c r="CU61" s="465"/>
      <c r="CV61" s="465"/>
      <c r="CW61" s="465"/>
      <c r="CX61" s="465"/>
      <c r="CY61" s="465"/>
      <c r="CZ61" s="465"/>
      <c r="DA61" s="465"/>
      <c r="DB61" s="465"/>
      <c r="DC61" s="465"/>
      <c r="DD61" s="465"/>
      <c r="DE61" s="465"/>
      <c r="DF61" s="465"/>
      <c r="DG61" s="465"/>
      <c r="DH61" s="465"/>
      <c r="DI61" s="465"/>
      <c r="DJ61" s="465"/>
      <c r="DK61" s="465"/>
      <c r="DL61" s="465"/>
      <c r="DM61" s="465"/>
      <c r="DN61" s="465"/>
      <c r="DO61" s="465"/>
      <c r="DP61" s="465"/>
      <c r="DQ61" s="465"/>
      <c r="DR61" s="465"/>
      <c r="DS61" s="465"/>
      <c r="DT61" s="465"/>
      <c r="DU61" s="465"/>
      <c r="DV61" s="465"/>
      <c r="DW61" s="465"/>
      <c r="DX61" s="465"/>
      <c r="DY61" s="465"/>
      <c r="DZ61" s="465"/>
      <c r="EA61" s="465"/>
      <c r="EB61" s="465"/>
      <c r="EC61" s="465"/>
      <c r="ED61" s="465"/>
      <c r="EE61" s="465"/>
      <c r="EF61" s="465"/>
      <c r="EG61" s="465"/>
      <c r="EH61" s="465"/>
      <c r="EI61" s="465"/>
      <c r="EJ61" s="465"/>
      <c r="EK61" s="465"/>
      <c r="EL61" s="465"/>
      <c r="EM61" s="465"/>
      <c r="EN61" s="465"/>
      <c r="EO61" s="465"/>
      <c r="EP61" s="465"/>
      <c r="EQ61" s="465"/>
      <c r="ER61" s="465"/>
      <c r="ES61" s="465"/>
      <c r="ET61" s="465"/>
      <c r="EU61" s="465"/>
      <c r="EV61" s="465"/>
      <c r="EW61" s="465"/>
      <c r="EX61" s="465"/>
      <c r="EY61" s="465"/>
      <c r="EZ61" s="465"/>
      <c r="FA61" s="465"/>
      <c r="FB61" s="465"/>
      <c r="FC61" s="465"/>
      <c r="FD61" s="465"/>
      <c r="FE61" s="465"/>
      <c r="FF61" s="465"/>
      <c r="FG61" s="465"/>
      <c r="FH61" s="465"/>
      <c r="FI61" s="465"/>
      <c r="FJ61" s="465"/>
      <c r="FK61" s="465"/>
      <c r="FL61" s="465"/>
      <c r="FM61" s="465"/>
      <c r="FN61" s="465"/>
      <c r="FO61" s="465"/>
      <c r="FP61" s="465"/>
      <c r="FQ61" s="465"/>
      <c r="FR61" s="465"/>
      <c r="FS61" s="465"/>
      <c r="FT61" s="465"/>
      <c r="FU61" s="465"/>
      <c r="FV61" s="465"/>
      <c r="FW61" s="465"/>
      <c r="FX61" s="465"/>
      <c r="FY61" s="465"/>
      <c r="FZ61" s="465"/>
      <c r="GA61" s="465"/>
      <c r="GB61" s="465"/>
      <c r="GC61" s="465"/>
      <c r="GD61" s="465"/>
      <c r="GE61" s="465"/>
      <c r="GF61" s="465"/>
      <c r="GG61" s="465"/>
      <c r="GH61" s="465"/>
      <c r="GI61" s="465"/>
      <c r="GJ61" s="465"/>
      <c r="GK61" s="465"/>
      <c r="GL61" s="465"/>
      <c r="GM61" s="465"/>
      <c r="GN61" s="465"/>
      <c r="GO61" s="465"/>
      <c r="GP61" s="465"/>
      <c r="GQ61" s="465"/>
      <c r="GR61" s="465"/>
      <c r="GS61" s="465"/>
      <c r="GT61" s="465"/>
      <c r="GU61" s="465"/>
      <c r="GV61" s="465"/>
      <c r="GW61" s="465"/>
      <c r="GX61" s="465"/>
      <c r="GY61" s="465"/>
      <c r="GZ61" s="465"/>
      <c r="HA61" s="465"/>
      <c r="HB61" s="465"/>
      <c r="HC61" s="465"/>
      <c r="HD61" s="465"/>
      <c r="HE61" s="465"/>
      <c r="HF61" s="465"/>
      <c r="HG61" s="465"/>
      <c r="HH61" s="465"/>
      <c r="HI61" s="465"/>
      <c r="HJ61" s="465"/>
      <c r="HK61" s="465"/>
      <c r="HL61" s="465"/>
      <c r="HM61" s="465"/>
      <c r="HN61" s="465"/>
      <c r="HO61" s="465"/>
      <c r="HP61" s="465"/>
      <c r="HQ61" s="465"/>
      <c r="HR61" s="465"/>
      <c r="HS61" s="465"/>
      <c r="HT61" s="465"/>
      <c r="HU61" s="465"/>
      <c r="HV61" s="465"/>
      <c r="HW61" s="465"/>
      <c r="HX61" s="465"/>
      <c r="HY61" s="465"/>
      <c r="HZ61" s="465"/>
      <c r="IA61" s="465"/>
      <c r="IB61" s="465"/>
      <c r="IC61" s="465"/>
      <c r="ID61" s="465"/>
      <c r="IE61" s="465"/>
      <c r="IF61" s="465"/>
      <c r="IG61" s="465"/>
      <c r="IH61" s="465"/>
      <c r="II61" s="465"/>
      <c r="IJ61" s="465"/>
      <c r="IK61" s="465"/>
      <c r="IL61" s="465"/>
      <c r="IM61" s="465"/>
      <c r="IN61" s="465"/>
      <c r="IO61" s="465"/>
      <c r="IP61" s="465"/>
      <c r="IQ61" s="465"/>
      <c r="IR61" s="465"/>
      <c r="IS61" s="465"/>
      <c r="IT61" s="465"/>
      <c r="IU61" s="465"/>
      <c r="IV61" s="465"/>
    </row>
    <row r="62" spans="2:256" ht="15" customHeight="1" thickBot="1" x14ac:dyDescent="0.25">
      <c r="B62" s="332"/>
      <c r="C62" s="333"/>
      <c r="D62" s="333"/>
      <c r="E62" s="334"/>
      <c r="F62" s="336"/>
      <c r="G62" s="336"/>
      <c r="H62" s="337"/>
      <c r="I62" s="4"/>
    </row>
    <row r="63" spans="2:256" ht="27" customHeight="1" thickBot="1" x14ac:dyDescent="0.25">
      <c r="B63" s="585" t="s">
        <v>97</v>
      </c>
      <c r="C63" s="586"/>
      <c r="D63" s="586"/>
      <c r="E63" s="587"/>
      <c r="F63" s="233">
        <f>SUM(F37:F62)</f>
        <v>21206.441715109511</v>
      </c>
      <c r="G63" s="233">
        <f>SUM(G37:G62)</f>
        <v>17559.073717034807</v>
      </c>
      <c r="H63" s="234">
        <f>SUM(H37:H62)</f>
        <v>17559.073717034807</v>
      </c>
      <c r="I63" s="4"/>
    </row>
    <row r="64" spans="2:256" ht="27" customHeight="1" x14ac:dyDescent="0.2">
      <c r="B64" s="219"/>
      <c r="C64" s="89"/>
      <c r="D64" s="89"/>
      <c r="E64" s="89" t="s">
        <v>88</v>
      </c>
      <c r="F64" s="392">
        <f>F63-F61</f>
        <v>20209.513523461686</v>
      </c>
      <c r="G64" s="392">
        <f t="shared" ref="G64:H64" si="2">G63-G61</f>
        <v>16562.145525386983</v>
      </c>
      <c r="H64" s="392">
        <f t="shared" si="2"/>
        <v>16562.145525386983</v>
      </c>
      <c r="I64" s="4"/>
    </row>
    <row r="65" spans="2:13" ht="15" customHeight="1" x14ac:dyDescent="0.2">
      <c r="B65" s="219"/>
      <c r="C65" s="89"/>
      <c r="D65" s="89"/>
      <c r="E65" s="89"/>
      <c r="F65" s="65"/>
      <c r="G65" s="416">
        <f>G64*12</f>
        <v>198745.74630464381</v>
      </c>
      <c r="H65" s="416">
        <f>H64*12</f>
        <v>198745.74630464381</v>
      </c>
      <c r="I65" s="4"/>
    </row>
    <row r="66" spans="2:13" ht="15" customHeight="1" thickBot="1" x14ac:dyDescent="0.25">
      <c r="B66" s="219"/>
      <c r="C66" s="89"/>
      <c r="D66" s="89"/>
      <c r="E66" s="89"/>
      <c r="F66" s="65"/>
      <c r="G66" s="65"/>
      <c r="H66" s="65"/>
      <c r="I66" s="4"/>
    </row>
    <row r="67" spans="2:13" ht="33" customHeight="1" x14ac:dyDescent="0.2">
      <c r="B67" s="595" t="s">
        <v>78</v>
      </c>
      <c r="C67" s="596"/>
      <c r="D67" s="597"/>
      <c r="E67" s="598"/>
      <c r="F67" s="229">
        <f>'Monthly Systematic wdrawal '!M66</f>
        <v>12254.850393936415</v>
      </c>
      <c r="G67" s="229">
        <f>F67</f>
        <v>12254.850393936415</v>
      </c>
      <c r="H67" s="230">
        <f>G67</f>
        <v>12254.850393936415</v>
      </c>
      <c r="I67" s="4"/>
    </row>
    <row r="68" spans="2:13" ht="31.5" customHeight="1" x14ac:dyDescent="0.2">
      <c r="B68" s="591" t="s">
        <v>128</v>
      </c>
      <c r="C68" s="592"/>
      <c r="D68" s="593"/>
      <c r="E68" s="594"/>
      <c r="F68" s="196"/>
      <c r="G68" s="196"/>
      <c r="H68" s="235"/>
      <c r="I68" s="4"/>
    </row>
    <row r="69" spans="2:13" ht="31.5" customHeight="1" x14ac:dyDescent="0.2">
      <c r="B69" s="429"/>
      <c r="C69" s="430"/>
      <c r="D69" s="430"/>
      <c r="E69" s="431" t="s">
        <v>127</v>
      </c>
      <c r="F69" s="196"/>
      <c r="G69" s="196"/>
      <c r="H69" s="235"/>
      <c r="I69" s="4"/>
    </row>
    <row r="70" spans="2:13" ht="31.5" customHeight="1" x14ac:dyDescent="0.2">
      <c r="B70" s="429"/>
      <c r="C70" s="430"/>
      <c r="D70" s="430"/>
      <c r="E70" s="431" t="s">
        <v>129</v>
      </c>
      <c r="F70" s="435">
        <f>'Monthly Systematic wdrawal '!M69</f>
        <v>480</v>
      </c>
      <c r="G70" s="435">
        <f>F70/2</f>
        <v>240</v>
      </c>
      <c r="H70" s="453">
        <f>G70</f>
        <v>240</v>
      </c>
      <c r="I70" s="4"/>
    </row>
    <row r="71" spans="2:13" ht="39" customHeight="1" thickBot="1" x14ac:dyDescent="0.25">
      <c r="B71" s="608" t="s">
        <v>196</v>
      </c>
      <c r="C71" s="609"/>
      <c r="D71" s="609"/>
      <c r="E71" s="610"/>
      <c r="F71" s="396">
        <f>'Monthly Systematic wdrawal '!M70</f>
        <v>3767.0533207732587</v>
      </c>
      <c r="G71" s="396">
        <f>G72*G64</f>
        <v>3625.4536555072109</v>
      </c>
      <c r="H71" s="397">
        <f>G71</f>
        <v>3625.4536555072109</v>
      </c>
      <c r="I71" s="4"/>
    </row>
    <row r="72" spans="2:13" ht="37.5" customHeight="1" thickBot="1" x14ac:dyDescent="0.25">
      <c r="B72" s="588" t="s">
        <v>197</v>
      </c>
      <c r="C72" s="589"/>
      <c r="D72" s="589"/>
      <c r="E72" s="590"/>
      <c r="F72" s="275">
        <f>'Monthly Systematic wdrawal '!M71</f>
        <v>0.18640000000000001</v>
      </c>
      <c r="G72" s="275">
        <f>18.82%+3.07%</f>
        <v>0.21890000000000001</v>
      </c>
      <c r="H72" s="275">
        <f>18.82%+3.07%</f>
        <v>0.21890000000000001</v>
      </c>
      <c r="I72" s="4"/>
    </row>
    <row r="73" spans="2:13" ht="32.25" customHeight="1" x14ac:dyDescent="0.2">
      <c r="B73" s="602" t="s">
        <v>82</v>
      </c>
      <c r="C73" s="603"/>
      <c r="D73" s="603"/>
      <c r="E73" s="603"/>
      <c r="F73" s="137">
        <f>'Monthly Systematic wdrawal '!M72</f>
        <v>4704.538000399838</v>
      </c>
      <c r="G73" s="137">
        <f>G64-G67-G70-G71</f>
        <v>441.84147594335718</v>
      </c>
      <c r="H73" s="137">
        <f>G73</f>
        <v>441.84147594335718</v>
      </c>
      <c r="I73" s="4"/>
    </row>
    <row r="74" spans="2:13" ht="15" customHeight="1" x14ac:dyDescent="0.2">
      <c r="B74" s="114"/>
      <c r="C74" s="73"/>
      <c r="D74" s="73"/>
      <c r="E74" s="73"/>
      <c r="F74" s="65"/>
      <c r="G74" s="65"/>
      <c r="H74" s="65"/>
      <c r="I74" s="4"/>
    </row>
    <row r="75" spans="2:13" ht="15" customHeight="1" x14ac:dyDescent="0.2">
      <c r="B75" s="4"/>
      <c r="C75" s="4"/>
      <c r="D75" s="4"/>
      <c r="E75" s="4"/>
      <c r="F75" s="4"/>
      <c r="G75" s="107"/>
      <c r="H75" s="107"/>
      <c r="I75" s="4"/>
    </row>
    <row r="76" spans="2:13" ht="15" customHeight="1" x14ac:dyDescent="0.2">
      <c r="B76" s="4"/>
      <c r="C76" s="4"/>
      <c r="D76" s="4"/>
      <c r="E76" s="4"/>
      <c r="F76" s="4"/>
      <c r="G76" s="4"/>
      <c r="H76" s="4"/>
      <c r="I76" s="4"/>
      <c r="J76" s="68"/>
      <c r="K76" s="68"/>
      <c r="L76" s="68"/>
      <c r="M76" s="68"/>
    </row>
    <row r="77" spans="2:13" ht="15.75" customHeight="1" x14ac:dyDescent="0.2">
      <c r="B77" s="4"/>
      <c r="C77" s="4"/>
      <c r="D77" s="4"/>
      <c r="E77" s="68"/>
      <c r="F77" s="68"/>
      <c r="G77" s="68"/>
      <c r="J77" s="68"/>
      <c r="K77" s="68"/>
      <c r="L77" s="68"/>
      <c r="M77" s="68"/>
    </row>
    <row r="78" spans="2:13" ht="15" customHeight="1" x14ac:dyDescent="0.2">
      <c r="B78" s="104" t="s">
        <v>38</v>
      </c>
      <c r="C78" s="105"/>
      <c r="D78" s="105"/>
      <c r="E78" s="105"/>
      <c r="F78" s="106">
        <v>0</v>
      </c>
      <c r="G78" s="255">
        <f>C10+C13</f>
        <v>400000</v>
      </c>
      <c r="H78" s="255">
        <v>0</v>
      </c>
      <c r="I78" s="268"/>
      <c r="J78" s="68"/>
      <c r="K78" s="68"/>
      <c r="L78" s="68"/>
      <c r="M78" s="68"/>
    </row>
    <row r="79" spans="2:13" ht="15" customHeight="1" x14ac:dyDescent="0.2">
      <c r="B79" s="4"/>
      <c r="C79" s="4"/>
      <c r="D79" s="4"/>
      <c r="E79" s="4"/>
      <c r="F79" s="4"/>
      <c r="G79" s="4"/>
      <c r="H79" s="4"/>
      <c r="I79" s="4"/>
      <c r="J79" s="68"/>
    </row>
    <row r="80" spans="2:13" ht="15" customHeight="1" x14ac:dyDescent="0.2">
      <c r="B80" s="4"/>
      <c r="C80" s="4"/>
      <c r="D80" s="4"/>
      <c r="E80" s="4"/>
      <c r="F80" s="4"/>
      <c r="G80" s="4"/>
      <c r="H80" s="4"/>
      <c r="I80" s="4"/>
      <c r="J80" s="68"/>
    </row>
    <row r="81" spans="2:10" ht="15" customHeight="1" x14ac:dyDescent="0.2">
      <c r="B81" s="419" t="s">
        <v>10</v>
      </c>
      <c r="C81" s="420"/>
      <c r="D81" s="420"/>
      <c r="E81" s="420"/>
      <c r="F81" s="420"/>
      <c r="G81" s="420"/>
      <c r="H81" s="421" t="s">
        <v>118</v>
      </c>
      <c r="I81" s="4"/>
      <c r="J81" s="68"/>
    </row>
    <row r="82" spans="2:10" ht="15" customHeight="1" x14ac:dyDescent="0.2">
      <c r="B82" s="68"/>
      <c r="C82" s="68"/>
      <c r="D82" s="68"/>
      <c r="E82" s="68"/>
      <c r="F82" s="68"/>
      <c r="G82" s="68"/>
      <c r="J82" s="68"/>
    </row>
    <row r="83" spans="2:10" ht="15" customHeight="1" x14ac:dyDescent="0.2">
      <c r="B83" s="68"/>
      <c r="C83" s="68"/>
      <c r="D83" s="68"/>
      <c r="E83" s="68"/>
      <c r="F83" s="68"/>
      <c r="G83" s="68"/>
      <c r="J83" s="68"/>
    </row>
  </sheetData>
  <mergeCells count="9">
    <mergeCell ref="B73:E73"/>
    <mergeCell ref="B25:H25"/>
    <mergeCell ref="B28:H28"/>
    <mergeCell ref="B31:H31"/>
    <mergeCell ref="B68:E68"/>
    <mergeCell ref="B71:E71"/>
    <mergeCell ref="B72:E72"/>
    <mergeCell ref="B63:E63"/>
    <mergeCell ref="B67:E67"/>
  </mergeCells>
  <pageMargins left="0.7" right="0.7" top="0.75" bottom="0.75" header="0.3" footer="0.3"/>
  <pageSetup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U90"/>
  <sheetViews>
    <sheetView showGridLines="0" zoomScale="110" zoomScaleNormal="110" workbookViewId="0">
      <selection activeCell="L15" sqref="L15"/>
    </sheetView>
  </sheetViews>
  <sheetFormatPr baseColWidth="10" defaultColWidth="8.83203125" defaultRowHeight="15" customHeight="1" x14ac:dyDescent="0.2"/>
  <cols>
    <col min="1" max="1" width="8" customWidth="1"/>
    <col min="2" max="2" width="13.5" style="1" customWidth="1"/>
    <col min="3" max="3" width="10.5" style="1" customWidth="1"/>
    <col min="4" max="4" width="32.6640625" style="1" customWidth="1"/>
    <col min="5" max="5" width="16.1640625" style="1" customWidth="1"/>
    <col min="6" max="6" width="28.5" style="1" customWidth="1"/>
    <col min="7" max="7" width="25.5" style="1" customWidth="1"/>
    <col min="8" max="8" width="24.83203125" style="1" customWidth="1"/>
    <col min="9" max="9" width="12.6640625" style="1" customWidth="1"/>
    <col min="10" max="255" width="8.83203125" style="1" customWidth="1"/>
  </cols>
  <sheetData>
    <row r="1" spans="1:9" ht="15" customHeight="1" x14ac:dyDescent="0.2">
      <c r="A1" s="4"/>
      <c r="B1" s="4"/>
      <c r="C1" s="4"/>
      <c r="D1" s="4"/>
      <c r="E1" s="4"/>
      <c r="F1" s="4"/>
      <c r="G1" s="4"/>
      <c r="H1" s="4"/>
      <c r="I1" s="4"/>
    </row>
    <row r="2" spans="1:9" ht="15" customHeight="1" x14ac:dyDescent="0.2">
      <c r="A2" s="4"/>
      <c r="B2" s="4"/>
      <c r="C2" s="4"/>
      <c r="D2" s="4"/>
      <c r="E2" s="4"/>
      <c r="F2" s="4"/>
      <c r="G2" s="4"/>
      <c r="H2" s="4"/>
      <c r="I2" s="4"/>
    </row>
    <row r="3" spans="1:9" ht="15" customHeight="1" x14ac:dyDescent="0.2">
      <c r="A3" s="4"/>
      <c r="B3" s="4"/>
      <c r="C3" s="4"/>
      <c r="D3" s="4"/>
      <c r="E3" s="4"/>
      <c r="F3" s="4"/>
      <c r="G3" s="4"/>
      <c r="H3" s="4"/>
      <c r="I3" s="4"/>
    </row>
    <row r="4" spans="1:9" ht="15" customHeight="1" x14ac:dyDescent="0.2">
      <c r="A4" s="4"/>
      <c r="B4" s="4"/>
      <c r="C4" s="4"/>
      <c r="D4" s="4"/>
      <c r="E4" s="4"/>
      <c r="F4" s="4"/>
      <c r="G4" s="4"/>
      <c r="H4" s="4"/>
      <c r="I4" s="4"/>
    </row>
    <row r="5" spans="1:9" ht="15" customHeight="1" x14ac:dyDescent="0.2">
      <c r="A5" s="4"/>
      <c r="B5" s="4"/>
      <c r="C5" s="4"/>
      <c r="D5" s="4"/>
      <c r="E5" s="4"/>
      <c r="F5" s="4"/>
      <c r="G5" s="4"/>
      <c r="H5" s="4"/>
      <c r="I5" s="4"/>
    </row>
    <row r="6" spans="1:9" ht="15" customHeight="1" x14ac:dyDescent="0.2">
      <c r="A6" s="4"/>
      <c r="B6" s="4"/>
      <c r="C6" s="4"/>
      <c r="D6" s="4"/>
      <c r="E6" s="4"/>
      <c r="F6" s="4"/>
      <c r="G6" s="4"/>
      <c r="H6" s="4"/>
      <c r="I6" s="4"/>
    </row>
    <row r="7" spans="1:9" ht="15" customHeight="1" x14ac:dyDescent="0.2">
      <c r="A7" s="4"/>
      <c r="B7" s="4"/>
      <c r="C7" s="4"/>
      <c r="D7" s="4"/>
      <c r="E7" s="4"/>
      <c r="F7" s="4"/>
      <c r="G7" s="4"/>
      <c r="H7" s="4"/>
      <c r="I7" s="4"/>
    </row>
    <row r="8" spans="1:9" ht="15.75" customHeight="1" x14ac:dyDescent="0.2">
      <c r="A8" s="4"/>
      <c r="B8" s="4"/>
      <c r="C8" s="4"/>
      <c r="D8" s="4"/>
      <c r="E8" s="611" t="s">
        <v>130</v>
      </c>
      <c r="F8" s="612"/>
      <c r="G8" s="4"/>
      <c r="H8" s="4"/>
      <c r="I8" s="4"/>
    </row>
    <row r="9" spans="1:9" ht="15.75" customHeight="1" x14ac:dyDescent="0.2">
      <c r="A9" s="4"/>
      <c r="B9" s="4"/>
      <c r="C9" s="4"/>
      <c r="D9" s="4"/>
      <c r="E9" s="72"/>
      <c r="F9" s="4"/>
      <c r="G9" s="4"/>
      <c r="H9" s="4"/>
      <c r="I9" s="4"/>
    </row>
    <row r="10" spans="1:9" ht="15.75" customHeight="1" x14ac:dyDescent="0.2">
      <c r="A10" s="4"/>
      <c r="B10" s="613" t="s">
        <v>132</v>
      </c>
      <c r="C10" s="614"/>
      <c r="D10" s="614"/>
      <c r="E10" s="614"/>
      <c r="F10" s="614"/>
      <c r="G10" s="614"/>
      <c r="H10" s="614"/>
      <c r="I10" s="4"/>
    </row>
    <row r="11" spans="1:9" ht="15.75" customHeight="1" x14ac:dyDescent="0.2">
      <c r="A11" s="4"/>
      <c r="B11" s="4"/>
      <c r="C11" s="4"/>
      <c r="D11" s="4"/>
      <c r="E11" s="72"/>
      <c r="F11" s="4"/>
      <c r="G11" s="4"/>
      <c r="H11" s="4"/>
      <c r="I11" s="4"/>
    </row>
    <row r="12" spans="1:9" ht="15.75" customHeight="1" x14ac:dyDescent="0.2">
      <c r="A12" s="4"/>
      <c r="B12" s="615" t="s">
        <v>39</v>
      </c>
      <c r="C12" s="616"/>
      <c r="D12" s="616"/>
      <c r="E12" s="616"/>
      <c r="F12" s="616"/>
      <c r="G12" s="616"/>
      <c r="H12" s="616"/>
      <c r="I12" s="4"/>
    </row>
    <row r="13" spans="1:9" ht="4.5" customHeight="1" thickBot="1" x14ac:dyDescent="0.25">
      <c r="A13" s="4"/>
      <c r="B13" s="4"/>
      <c r="C13" s="4"/>
      <c r="D13" s="4"/>
      <c r="E13" s="4"/>
      <c r="F13" s="4"/>
      <c r="G13" s="4"/>
      <c r="H13" s="4"/>
      <c r="I13" s="4"/>
    </row>
    <row r="14" spans="1:9" ht="15" customHeight="1" x14ac:dyDescent="0.2">
      <c r="A14" s="4"/>
      <c r="B14" s="273" t="str">
        <f>'Monthly Systematic wdrawal '!C33</f>
        <v>01.01.1961</v>
      </c>
      <c r="C14" s="269"/>
      <c r="D14" s="259" t="str">
        <f>'Risk of Death'!D34</f>
        <v xml:space="preserve">Husband Sir Name </v>
      </c>
      <c r="E14" s="270"/>
      <c r="F14" s="260" t="s">
        <v>198</v>
      </c>
      <c r="G14" s="260" t="str">
        <f>F14</f>
        <v>Husband Age 80</v>
      </c>
      <c r="H14" s="261" t="str">
        <f>F15</f>
        <v>Wife at Age 80</v>
      </c>
      <c r="I14" s="4"/>
    </row>
    <row r="15" spans="1:9" ht="18" customHeight="1" thickBot="1" x14ac:dyDescent="0.25">
      <c r="A15" s="4"/>
      <c r="B15" s="274" t="str">
        <f>'Monthly Systematic wdrawal '!C34</f>
        <v>01.02.1961</v>
      </c>
      <c r="C15" s="271"/>
      <c r="D15" s="264" t="str">
        <f>'Risk of Death'!D35</f>
        <v xml:space="preserve">Wife Sir Name </v>
      </c>
      <c r="E15" s="272"/>
      <c r="F15" s="266" t="s">
        <v>199</v>
      </c>
      <c r="G15" s="266" t="s">
        <v>40</v>
      </c>
      <c r="H15" s="267" t="s">
        <v>40</v>
      </c>
      <c r="I15" s="4"/>
    </row>
    <row r="16" spans="1:9" ht="15" customHeight="1" thickBot="1" x14ac:dyDescent="0.25">
      <c r="A16" s="4"/>
      <c r="B16" s="356"/>
      <c r="C16" s="357"/>
      <c r="D16" s="357"/>
      <c r="E16" s="358"/>
      <c r="F16" s="355">
        <v>2041</v>
      </c>
      <c r="G16" s="325">
        <f t="shared" ref="G16:H16" si="0">F16</f>
        <v>2041</v>
      </c>
      <c r="H16" s="325">
        <f t="shared" si="0"/>
        <v>2041</v>
      </c>
      <c r="I16" s="4"/>
    </row>
    <row r="17" spans="1:255" ht="15" customHeight="1" x14ac:dyDescent="0.2">
      <c r="A17" s="4"/>
      <c r="B17" s="414" t="s">
        <v>183</v>
      </c>
      <c r="C17" s="295"/>
      <c r="D17" s="295"/>
      <c r="E17" s="367"/>
      <c r="F17" s="296">
        <f>'Monthly Systematic wdrawal '!K36</f>
        <v>0</v>
      </c>
      <c r="G17" s="296">
        <f>F17</f>
        <v>0</v>
      </c>
      <c r="H17" s="319">
        <f>G17</f>
        <v>0</v>
      </c>
      <c r="I17" s="4"/>
    </row>
    <row r="18" spans="1:255" ht="15" customHeight="1" x14ac:dyDescent="0.2">
      <c r="A18" s="4"/>
      <c r="B18" s="380" t="s">
        <v>184</v>
      </c>
      <c r="C18" s="252"/>
      <c r="D18" s="252"/>
      <c r="E18" s="368"/>
      <c r="F18" s="364">
        <f>'Monthly Systematic wdrawal '!K37</f>
        <v>0</v>
      </c>
      <c r="G18" s="364">
        <f>F18</f>
        <v>0</v>
      </c>
      <c r="H18" s="366">
        <f>G18</f>
        <v>0</v>
      </c>
      <c r="I18" s="4"/>
    </row>
    <row r="19" spans="1:255" ht="10.5" customHeight="1" x14ac:dyDescent="0.2">
      <c r="A19" s="4"/>
      <c r="B19" s="475"/>
      <c r="C19" s="456"/>
      <c r="D19" s="456"/>
      <c r="E19" s="457"/>
      <c r="F19" s="484">
        <f>'Monthly Systematic wdrawal '!L38</f>
        <v>0</v>
      </c>
      <c r="G19" s="484">
        <f t="shared" ref="G19:H43" si="1">F19</f>
        <v>0</v>
      </c>
      <c r="H19" s="485">
        <f t="shared" si="1"/>
        <v>0</v>
      </c>
      <c r="I19" s="4"/>
    </row>
    <row r="20" spans="1:255" s="96" customFormat="1" ht="11.25" customHeight="1" x14ac:dyDescent="0.2">
      <c r="A20" s="103"/>
      <c r="B20" s="380"/>
      <c r="C20" s="252"/>
      <c r="D20" s="252"/>
      <c r="E20" s="253"/>
      <c r="F20" s="364"/>
      <c r="G20" s="364"/>
      <c r="H20" s="366"/>
      <c r="I20" s="103"/>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465"/>
      <c r="BB20" s="465"/>
      <c r="BC20" s="465"/>
      <c r="BD20" s="465"/>
      <c r="BE20" s="465"/>
      <c r="BF20" s="465"/>
      <c r="BG20" s="465"/>
      <c r="BH20" s="465"/>
      <c r="BI20" s="465"/>
      <c r="BJ20" s="465"/>
      <c r="BK20" s="465"/>
      <c r="BL20" s="465"/>
      <c r="BM20" s="465"/>
      <c r="BN20" s="465"/>
      <c r="BO20" s="465"/>
      <c r="BP20" s="465"/>
      <c r="BQ20" s="465"/>
      <c r="BR20" s="465"/>
      <c r="BS20" s="465"/>
      <c r="BT20" s="465"/>
      <c r="BU20" s="465"/>
      <c r="BV20" s="465"/>
      <c r="BW20" s="465"/>
      <c r="BX20" s="465"/>
      <c r="BY20" s="465"/>
      <c r="BZ20" s="465"/>
      <c r="CA20" s="465"/>
      <c r="CB20" s="465"/>
      <c r="CC20" s="465"/>
      <c r="CD20" s="465"/>
      <c r="CE20" s="465"/>
      <c r="CF20" s="465"/>
      <c r="CG20" s="465"/>
      <c r="CH20" s="465"/>
      <c r="CI20" s="465"/>
      <c r="CJ20" s="465"/>
      <c r="CK20" s="465"/>
      <c r="CL20" s="465"/>
      <c r="CM20" s="465"/>
      <c r="CN20" s="465"/>
      <c r="CO20" s="465"/>
      <c r="CP20" s="465"/>
      <c r="CQ20" s="465"/>
      <c r="CR20" s="465"/>
      <c r="CS20" s="465"/>
      <c r="CT20" s="465"/>
      <c r="CU20" s="465"/>
      <c r="CV20" s="465"/>
      <c r="CW20" s="465"/>
      <c r="CX20" s="465"/>
      <c r="CY20" s="465"/>
      <c r="CZ20" s="465"/>
      <c r="DA20" s="465"/>
      <c r="DB20" s="465"/>
      <c r="DC20" s="465"/>
      <c r="DD20" s="465"/>
      <c r="DE20" s="465"/>
      <c r="DF20" s="465"/>
      <c r="DG20" s="465"/>
      <c r="DH20" s="465"/>
      <c r="DI20" s="465"/>
      <c r="DJ20" s="465"/>
      <c r="DK20" s="465"/>
      <c r="DL20" s="465"/>
      <c r="DM20" s="465"/>
      <c r="DN20" s="465"/>
      <c r="DO20" s="465"/>
      <c r="DP20" s="465"/>
      <c r="DQ20" s="465"/>
      <c r="DR20" s="465"/>
      <c r="DS20" s="465"/>
      <c r="DT20" s="465"/>
      <c r="DU20" s="465"/>
      <c r="DV20" s="465"/>
      <c r="DW20" s="465"/>
      <c r="DX20" s="465"/>
      <c r="DY20" s="465"/>
      <c r="DZ20" s="465"/>
      <c r="EA20" s="465"/>
      <c r="EB20" s="465"/>
      <c r="EC20" s="465"/>
      <c r="ED20" s="465"/>
      <c r="EE20" s="465"/>
      <c r="EF20" s="465"/>
      <c r="EG20" s="465"/>
      <c r="EH20" s="465"/>
      <c r="EI20" s="465"/>
      <c r="EJ20" s="465"/>
      <c r="EK20" s="465"/>
      <c r="EL20" s="465"/>
      <c r="EM20" s="465"/>
      <c r="EN20" s="465"/>
      <c r="EO20" s="465"/>
      <c r="EP20" s="465"/>
      <c r="EQ20" s="465"/>
      <c r="ER20" s="465"/>
      <c r="ES20" s="465"/>
      <c r="ET20" s="465"/>
      <c r="EU20" s="465"/>
      <c r="EV20" s="465"/>
      <c r="EW20" s="465"/>
      <c r="EX20" s="465"/>
      <c r="EY20" s="465"/>
      <c r="EZ20" s="465"/>
      <c r="FA20" s="465"/>
      <c r="FB20" s="465"/>
      <c r="FC20" s="465"/>
      <c r="FD20" s="465"/>
      <c r="FE20" s="465"/>
      <c r="FF20" s="465"/>
      <c r="FG20" s="465"/>
      <c r="FH20" s="465"/>
      <c r="FI20" s="465"/>
      <c r="FJ20" s="465"/>
      <c r="FK20" s="465"/>
      <c r="FL20" s="465"/>
      <c r="FM20" s="465"/>
      <c r="FN20" s="465"/>
      <c r="FO20" s="465"/>
      <c r="FP20" s="465"/>
      <c r="FQ20" s="465"/>
      <c r="FR20" s="465"/>
      <c r="FS20" s="465"/>
      <c r="FT20" s="465"/>
      <c r="FU20" s="465"/>
      <c r="FV20" s="465"/>
      <c r="FW20" s="465"/>
      <c r="FX20" s="465"/>
      <c r="FY20" s="465"/>
      <c r="FZ20" s="465"/>
      <c r="GA20" s="465"/>
      <c r="GB20" s="465"/>
      <c r="GC20" s="465"/>
      <c r="GD20" s="465"/>
      <c r="GE20" s="465"/>
      <c r="GF20" s="465"/>
      <c r="GG20" s="465"/>
      <c r="GH20" s="465"/>
      <c r="GI20" s="465"/>
      <c r="GJ20" s="465"/>
      <c r="GK20" s="465"/>
      <c r="GL20" s="465"/>
      <c r="GM20" s="465"/>
      <c r="GN20" s="465"/>
      <c r="GO20" s="465"/>
      <c r="GP20" s="465"/>
      <c r="GQ20" s="465"/>
      <c r="GR20" s="465"/>
      <c r="GS20" s="465"/>
      <c r="GT20" s="465"/>
      <c r="GU20" s="465"/>
      <c r="GV20" s="465"/>
      <c r="GW20" s="465"/>
      <c r="GX20" s="465"/>
      <c r="GY20" s="465"/>
      <c r="GZ20" s="465"/>
      <c r="HA20" s="465"/>
      <c r="HB20" s="465"/>
      <c r="HC20" s="465"/>
      <c r="HD20" s="465"/>
      <c r="HE20" s="465"/>
      <c r="HF20" s="465"/>
      <c r="HG20" s="465"/>
      <c r="HH20" s="465"/>
      <c r="HI20" s="465"/>
      <c r="HJ20" s="465"/>
      <c r="HK20" s="465"/>
      <c r="HL20" s="465"/>
      <c r="HM20" s="465"/>
      <c r="HN20" s="465"/>
      <c r="HO20" s="465"/>
      <c r="HP20" s="465"/>
      <c r="HQ20" s="465"/>
      <c r="HR20" s="465"/>
      <c r="HS20" s="465"/>
      <c r="HT20" s="465"/>
      <c r="HU20" s="465"/>
      <c r="HV20" s="465"/>
      <c r="HW20" s="465"/>
      <c r="HX20" s="465"/>
      <c r="HY20" s="465"/>
      <c r="HZ20" s="465"/>
      <c r="IA20" s="465"/>
      <c r="IB20" s="465"/>
      <c r="IC20" s="465"/>
      <c r="ID20" s="465"/>
      <c r="IE20" s="465"/>
      <c r="IF20" s="465"/>
      <c r="IG20" s="465"/>
      <c r="IH20" s="465"/>
      <c r="II20" s="465"/>
      <c r="IJ20" s="465"/>
      <c r="IK20" s="465"/>
      <c r="IL20" s="465"/>
      <c r="IM20" s="465"/>
      <c r="IN20" s="465"/>
      <c r="IO20" s="465"/>
      <c r="IP20" s="465"/>
      <c r="IQ20" s="465"/>
      <c r="IR20" s="465"/>
      <c r="IS20" s="465"/>
      <c r="IT20" s="465"/>
      <c r="IU20" s="465"/>
    </row>
    <row r="21" spans="1:255" s="96" customFormat="1" ht="15" customHeight="1" x14ac:dyDescent="0.2">
      <c r="A21" s="103"/>
      <c r="B21" s="380" t="s">
        <v>139</v>
      </c>
      <c r="C21" s="252"/>
      <c r="D21" s="252"/>
      <c r="E21" s="253"/>
      <c r="F21" s="364"/>
      <c r="G21" s="364"/>
      <c r="H21" s="366"/>
      <c r="I21" s="103"/>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65"/>
      <c r="BO21" s="465"/>
      <c r="BP21" s="465"/>
      <c r="BQ21" s="465"/>
      <c r="BR21" s="465"/>
      <c r="BS21" s="465"/>
      <c r="BT21" s="465"/>
      <c r="BU21" s="465"/>
      <c r="BV21" s="465"/>
      <c r="BW21" s="465"/>
      <c r="BX21" s="465"/>
      <c r="BY21" s="465"/>
      <c r="BZ21" s="465"/>
      <c r="CA21" s="465"/>
      <c r="CB21" s="465"/>
      <c r="CC21" s="465"/>
      <c r="CD21" s="465"/>
      <c r="CE21" s="465"/>
      <c r="CF21" s="465"/>
      <c r="CG21" s="465"/>
      <c r="CH21" s="465"/>
      <c r="CI21" s="465"/>
      <c r="CJ21" s="465"/>
      <c r="CK21" s="465"/>
      <c r="CL21" s="465"/>
      <c r="CM21" s="465"/>
      <c r="CN21" s="465"/>
      <c r="CO21" s="465"/>
      <c r="CP21" s="465"/>
      <c r="CQ21" s="465"/>
      <c r="CR21" s="465"/>
      <c r="CS21" s="465"/>
      <c r="CT21" s="465"/>
      <c r="CU21" s="465"/>
      <c r="CV21" s="465"/>
      <c r="CW21" s="465"/>
      <c r="CX21" s="465"/>
      <c r="CY21" s="465"/>
      <c r="CZ21" s="465"/>
      <c r="DA21" s="465"/>
      <c r="DB21" s="465"/>
      <c r="DC21" s="465"/>
      <c r="DD21" s="465"/>
      <c r="DE21" s="465"/>
      <c r="DF21" s="465"/>
      <c r="DG21" s="465"/>
      <c r="DH21" s="465"/>
      <c r="DI21" s="465"/>
      <c r="DJ21" s="465"/>
      <c r="DK21" s="465"/>
      <c r="DL21" s="465"/>
      <c r="DM21" s="465"/>
      <c r="DN21" s="465"/>
      <c r="DO21" s="465"/>
      <c r="DP21" s="465"/>
      <c r="DQ21" s="465"/>
      <c r="DR21" s="465"/>
      <c r="DS21" s="465"/>
      <c r="DT21" s="465"/>
      <c r="DU21" s="465"/>
      <c r="DV21" s="465"/>
      <c r="DW21" s="465"/>
      <c r="DX21" s="465"/>
      <c r="DY21" s="465"/>
      <c r="DZ21" s="465"/>
      <c r="EA21" s="465"/>
      <c r="EB21" s="465"/>
      <c r="EC21" s="465"/>
      <c r="ED21" s="465"/>
      <c r="EE21" s="465"/>
      <c r="EF21" s="465"/>
      <c r="EG21" s="465"/>
      <c r="EH21" s="465"/>
      <c r="EI21" s="465"/>
      <c r="EJ21" s="465"/>
      <c r="EK21" s="465"/>
      <c r="EL21" s="465"/>
      <c r="EM21" s="465"/>
      <c r="EN21" s="465"/>
      <c r="EO21" s="465"/>
      <c r="EP21" s="465"/>
      <c r="EQ21" s="465"/>
      <c r="ER21" s="465"/>
      <c r="ES21" s="465"/>
      <c r="ET21" s="465"/>
      <c r="EU21" s="465"/>
      <c r="EV21" s="465"/>
      <c r="EW21" s="465"/>
      <c r="EX21" s="465"/>
      <c r="EY21" s="465"/>
      <c r="EZ21" s="465"/>
      <c r="FA21" s="465"/>
      <c r="FB21" s="465"/>
      <c r="FC21" s="465"/>
      <c r="FD21" s="465"/>
      <c r="FE21" s="465"/>
      <c r="FF21" s="465"/>
      <c r="FG21" s="465"/>
      <c r="FH21" s="465"/>
      <c r="FI21" s="465"/>
      <c r="FJ21" s="465"/>
      <c r="FK21" s="465"/>
      <c r="FL21" s="465"/>
      <c r="FM21" s="465"/>
      <c r="FN21" s="465"/>
      <c r="FO21" s="465"/>
      <c r="FP21" s="465"/>
      <c r="FQ21" s="465"/>
      <c r="FR21" s="465"/>
      <c r="FS21" s="465"/>
      <c r="FT21" s="465"/>
      <c r="FU21" s="465"/>
      <c r="FV21" s="465"/>
      <c r="FW21" s="465"/>
      <c r="FX21" s="465"/>
      <c r="FY21" s="465"/>
      <c r="FZ21" s="465"/>
      <c r="GA21" s="465"/>
      <c r="GB21" s="465"/>
      <c r="GC21" s="465"/>
      <c r="GD21" s="465"/>
      <c r="GE21" s="465"/>
      <c r="GF21" s="465"/>
      <c r="GG21" s="465"/>
      <c r="GH21" s="465"/>
      <c r="GI21" s="465"/>
      <c r="GJ21" s="465"/>
      <c r="GK21" s="465"/>
      <c r="GL21" s="465"/>
      <c r="GM21" s="465"/>
      <c r="GN21" s="465"/>
      <c r="GO21" s="465"/>
      <c r="GP21" s="465"/>
      <c r="GQ21" s="465"/>
      <c r="GR21" s="465"/>
      <c r="GS21" s="465"/>
      <c r="GT21" s="465"/>
      <c r="GU21" s="465"/>
      <c r="GV21" s="465"/>
      <c r="GW21" s="465"/>
      <c r="GX21" s="465"/>
      <c r="GY21" s="465"/>
      <c r="GZ21" s="465"/>
      <c r="HA21" s="465"/>
      <c r="HB21" s="465"/>
      <c r="HC21" s="465"/>
      <c r="HD21" s="465"/>
      <c r="HE21" s="465"/>
      <c r="HF21" s="465"/>
      <c r="HG21" s="465"/>
      <c r="HH21" s="465"/>
      <c r="HI21" s="465"/>
      <c r="HJ21" s="465"/>
      <c r="HK21" s="465"/>
      <c r="HL21" s="465"/>
      <c r="HM21" s="465"/>
      <c r="HN21" s="465"/>
      <c r="HO21" s="465"/>
      <c r="HP21" s="465"/>
      <c r="HQ21" s="465"/>
      <c r="HR21" s="465"/>
      <c r="HS21" s="465"/>
      <c r="HT21" s="465"/>
      <c r="HU21" s="465"/>
      <c r="HV21" s="465"/>
      <c r="HW21" s="465"/>
      <c r="HX21" s="465"/>
      <c r="HY21" s="465"/>
      <c r="HZ21" s="465"/>
      <c r="IA21" s="465"/>
      <c r="IB21" s="465"/>
      <c r="IC21" s="465"/>
      <c r="ID21" s="465"/>
      <c r="IE21" s="465"/>
      <c r="IF21" s="465"/>
      <c r="IG21" s="465"/>
      <c r="IH21" s="465"/>
      <c r="II21" s="465"/>
      <c r="IJ21" s="465"/>
      <c r="IK21" s="465"/>
      <c r="IL21" s="465"/>
      <c r="IM21" s="465"/>
      <c r="IN21" s="465"/>
      <c r="IO21" s="465"/>
      <c r="IP21" s="465"/>
      <c r="IQ21" s="465"/>
      <c r="IR21" s="465"/>
      <c r="IS21" s="465"/>
      <c r="IT21" s="465"/>
      <c r="IU21" s="465"/>
    </row>
    <row r="22" spans="1:255" s="96" customFormat="1" ht="9.75" hidden="1" customHeight="1" x14ac:dyDescent="0.2">
      <c r="A22" s="103"/>
      <c r="B22" s="481"/>
      <c r="C22" s="252"/>
      <c r="D22" s="252"/>
      <c r="E22" s="253"/>
      <c r="F22" s="364">
        <f>'Monthly Systematic wdrawal '!L41</f>
        <v>0</v>
      </c>
      <c r="G22" s="364">
        <f t="shared" si="1"/>
        <v>0</v>
      </c>
      <c r="H22" s="366">
        <f t="shared" si="1"/>
        <v>0</v>
      </c>
      <c r="I22" s="103"/>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465"/>
      <c r="BO22" s="465"/>
      <c r="BP22" s="465"/>
      <c r="BQ22" s="465"/>
      <c r="BR22" s="465"/>
      <c r="BS22" s="465"/>
      <c r="BT22" s="465"/>
      <c r="BU22" s="465"/>
      <c r="BV22" s="465"/>
      <c r="BW22" s="465"/>
      <c r="BX22" s="465"/>
      <c r="BY22" s="465"/>
      <c r="BZ22" s="465"/>
      <c r="CA22" s="465"/>
      <c r="CB22" s="465"/>
      <c r="CC22" s="465"/>
      <c r="CD22" s="465"/>
      <c r="CE22" s="465"/>
      <c r="CF22" s="465"/>
      <c r="CG22" s="465"/>
      <c r="CH22" s="465"/>
      <c r="CI22" s="465"/>
      <c r="CJ22" s="465"/>
      <c r="CK22" s="465"/>
      <c r="CL22" s="465"/>
      <c r="CM22" s="465"/>
      <c r="CN22" s="465"/>
      <c r="CO22" s="465"/>
      <c r="CP22" s="465"/>
      <c r="CQ22" s="465"/>
      <c r="CR22" s="465"/>
      <c r="CS22" s="465"/>
      <c r="CT22" s="465"/>
      <c r="CU22" s="465"/>
      <c r="CV22" s="465"/>
      <c r="CW22" s="465"/>
      <c r="CX22" s="465"/>
      <c r="CY22" s="465"/>
      <c r="CZ22" s="465"/>
      <c r="DA22" s="465"/>
      <c r="DB22" s="465"/>
      <c r="DC22" s="465"/>
      <c r="DD22" s="465"/>
      <c r="DE22" s="465"/>
      <c r="DF22" s="465"/>
      <c r="DG22" s="465"/>
      <c r="DH22" s="465"/>
      <c r="DI22" s="465"/>
      <c r="DJ22" s="465"/>
      <c r="DK22" s="465"/>
      <c r="DL22" s="465"/>
      <c r="DM22" s="465"/>
      <c r="DN22" s="465"/>
      <c r="DO22" s="465"/>
      <c r="DP22" s="465"/>
      <c r="DQ22" s="465"/>
      <c r="DR22" s="465"/>
      <c r="DS22" s="465"/>
      <c r="DT22" s="465"/>
      <c r="DU22" s="465"/>
      <c r="DV22" s="465"/>
      <c r="DW22" s="465"/>
      <c r="DX22" s="465"/>
      <c r="DY22" s="465"/>
      <c r="DZ22" s="465"/>
      <c r="EA22" s="465"/>
      <c r="EB22" s="465"/>
      <c r="EC22" s="465"/>
      <c r="ED22" s="465"/>
      <c r="EE22" s="465"/>
      <c r="EF22" s="465"/>
      <c r="EG22" s="465"/>
      <c r="EH22" s="465"/>
      <c r="EI22" s="465"/>
      <c r="EJ22" s="465"/>
      <c r="EK22" s="465"/>
      <c r="EL22" s="465"/>
      <c r="EM22" s="465"/>
      <c r="EN22" s="465"/>
      <c r="EO22" s="465"/>
      <c r="EP22" s="465"/>
      <c r="EQ22" s="465"/>
      <c r="ER22" s="465"/>
      <c r="ES22" s="465"/>
      <c r="ET22" s="465"/>
      <c r="EU22" s="465"/>
      <c r="EV22" s="465"/>
      <c r="EW22" s="465"/>
      <c r="EX22" s="465"/>
      <c r="EY22" s="465"/>
      <c r="EZ22" s="465"/>
      <c r="FA22" s="465"/>
      <c r="FB22" s="465"/>
      <c r="FC22" s="465"/>
      <c r="FD22" s="465"/>
      <c r="FE22" s="465"/>
      <c r="FF22" s="465"/>
      <c r="FG22" s="465"/>
      <c r="FH22" s="465"/>
      <c r="FI22" s="465"/>
      <c r="FJ22" s="465"/>
      <c r="FK22" s="465"/>
      <c r="FL22" s="465"/>
      <c r="FM22" s="465"/>
      <c r="FN22" s="465"/>
      <c r="FO22" s="465"/>
      <c r="FP22" s="465"/>
      <c r="FQ22" s="465"/>
      <c r="FR22" s="465"/>
      <c r="FS22" s="465"/>
      <c r="FT22" s="465"/>
      <c r="FU22" s="465"/>
      <c r="FV22" s="465"/>
      <c r="FW22" s="465"/>
      <c r="FX22" s="465"/>
      <c r="FY22" s="465"/>
      <c r="FZ22" s="465"/>
      <c r="GA22" s="465"/>
      <c r="GB22" s="465"/>
      <c r="GC22" s="465"/>
      <c r="GD22" s="465"/>
      <c r="GE22" s="465"/>
      <c r="GF22" s="465"/>
      <c r="GG22" s="465"/>
      <c r="GH22" s="465"/>
      <c r="GI22" s="465"/>
      <c r="GJ22" s="465"/>
      <c r="GK22" s="465"/>
      <c r="GL22" s="465"/>
      <c r="GM22" s="465"/>
      <c r="GN22" s="465"/>
      <c r="GO22" s="465"/>
      <c r="GP22" s="465"/>
      <c r="GQ22" s="465"/>
      <c r="GR22" s="465"/>
      <c r="GS22" s="465"/>
      <c r="GT22" s="465"/>
      <c r="GU22" s="465"/>
      <c r="GV22" s="465"/>
      <c r="GW22" s="465"/>
      <c r="GX22" s="465"/>
      <c r="GY22" s="465"/>
      <c r="GZ22" s="465"/>
      <c r="HA22" s="465"/>
      <c r="HB22" s="465"/>
      <c r="HC22" s="465"/>
      <c r="HD22" s="465"/>
      <c r="HE22" s="465"/>
      <c r="HF22" s="465"/>
      <c r="HG22" s="465"/>
      <c r="HH22" s="465"/>
      <c r="HI22" s="465"/>
      <c r="HJ22" s="465"/>
      <c r="HK22" s="465"/>
      <c r="HL22" s="465"/>
      <c r="HM22" s="465"/>
      <c r="HN22" s="465"/>
      <c r="HO22" s="465"/>
      <c r="HP22" s="465"/>
      <c r="HQ22" s="465"/>
      <c r="HR22" s="465"/>
      <c r="HS22" s="465"/>
      <c r="HT22" s="465"/>
      <c r="HU22" s="465"/>
      <c r="HV22" s="465"/>
      <c r="HW22" s="465"/>
      <c r="HX22" s="465"/>
      <c r="HY22" s="465"/>
      <c r="HZ22" s="465"/>
      <c r="IA22" s="465"/>
      <c r="IB22" s="465"/>
      <c r="IC22" s="465"/>
      <c r="ID22" s="465"/>
      <c r="IE22" s="465"/>
      <c r="IF22" s="465"/>
      <c r="IG22" s="465"/>
      <c r="IH22" s="465"/>
      <c r="II22" s="465"/>
      <c r="IJ22" s="465"/>
      <c r="IK22" s="465"/>
      <c r="IL22" s="465"/>
      <c r="IM22" s="465"/>
      <c r="IN22" s="465"/>
      <c r="IO22" s="465"/>
      <c r="IP22" s="465"/>
      <c r="IQ22" s="465"/>
      <c r="IR22" s="465"/>
      <c r="IS22" s="465"/>
      <c r="IT22" s="465"/>
      <c r="IU22" s="465"/>
    </row>
    <row r="23" spans="1:255" s="96" customFormat="1" ht="8.25" customHeight="1" x14ac:dyDescent="0.2">
      <c r="A23" s="103"/>
      <c r="B23" s="481"/>
      <c r="C23" s="252"/>
      <c r="D23" s="252"/>
      <c r="E23" s="253"/>
      <c r="F23" s="364"/>
      <c r="G23" s="364"/>
      <c r="H23" s="366"/>
      <c r="I23" s="103"/>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5"/>
      <c r="BH23" s="465"/>
      <c r="BI23" s="465"/>
      <c r="BJ23" s="465"/>
      <c r="BK23" s="465"/>
      <c r="BL23" s="465"/>
      <c r="BM23" s="465"/>
      <c r="BN23" s="465"/>
      <c r="BO23" s="465"/>
      <c r="BP23" s="465"/>
      <c r="BQ23" s="465"/>
      <c r="BR23" s="465"/>
      <c r="BS23" s="465"/>
      <c r="BT23" s="465"/>
      <c r="BU23" s="465"/>
      <c r="BV23" s="465"/>
      <c r="BW23" s="465"/>
      <c r="BX23" s="465"/>
      <c r="BY23" s="465"/>
      <c r="BZ23" s="465"/>
      <c r="CA23" s="465"/>
      <c r="CB23" s="465"/>
      <c r="CC23" s="465"/>
      <c r="CD23" s="465"/>
      <c r="CE23" s="465"/>
      <c r="CF23" s="465"/>
      <c r="CG23" s="465"/>
      <c r="CH23" s="465"/>
      <c r="CI23" s="465"/>
      <c r="CJ23" s="465"/>
      <c r="CK23" s="465"/>
      <c r="CL23" s="465"/>
      <c r="CM23" s="465"/>
      <c r="CN23" s="465"/>
      <c r="CO23" s="465"/>
      <c r="CP23" s="465"/>
      <c r="CQ23" s="465"/>
      <c r="CR23" s="465"/>
      <c r="CS23" s="465"/>
      <c r="CT23" s="465"/>
      <c r="CU23" s="465"/>
      <c r="CV23" s="465"/>
      <c r="CW23" s="465"/>
      <c r="CX23" s="465"/>
      <c r="CY23" s="465"/>
      <c r="CZ23" s="465"/>
      <c r="DA23" s="465"/>
      <c r="DB23" s="465"/>
      <c r="DC23" s="465"/>
      <c r="DD23" s="465"/>
      <c r="DE23" s="465"/>
      <c r="DF23" s="465"/>
      <c r="DG23" s="465"/>
      <c r="DH23" s="465"/>
      <c r="DI23" s="465"/>
      <c r="DJ23" s="465"/>
      <c r="DK23" s="465"/>
      <c r="DL23" s="465"/>
      <c r="DM23" s="465"/>
      <c r="DN23" s="465"/>
      <c r="DO23" s="465"/>
      <c r="DP23" s="465"/>
      <c r="DQ23" s="465"/>
      <c r="DR23" s="465"/>
      <c r="DS23" s="465"/>
      <c r="DT23" s="465"/>
      <c r="DU23" s="465"/>
      <c r="DV23" s="465"/>
      <c r="DW23" s="465"/>
      <c r="DX23" s="465"/>
      <c r="DY23" s="465"/>
      <c r="DZ23" s="465"/>
      <c r="EA23" s="465"/>
      <c r="EB23" s="465"/>
      <c r="EC23" s="465"/>
      <c r="ED23" s="465"/>
      <c r="EE23" s="465"/>
      <c r="EF23" s="465"/>
      <c r="EG23" s="465"/>
      <c r="EH23" s="465"/>
      <c r="EI23" s="465"/>
      <c r="EJ23" s="465"/>
      <c r="EK23" s="465"/>
      <c r="EL23" s="465"/>
      <c r="EM23" s="465"/>
      <c r="EN23" s="465"/>
      <c r="EO23" s="465"/>
      <c r="EP23" s="465"/>
      <c r="EQ23" s="465"/>
      <c r="ER23" s="465"/>
      <c r="ES23" s="465"/>
      <c r="ET23" s="465"/>
      <c r="EU23" s="465"/>
      <c r="EV23" s="465"/>
      <c r="EW23" s="465"/>
      <c r="EX23" s="465"/>
      <c r="EY23" s="465"/>
      <c r="EZ23" s="465"/>
      <c r="FA23" s="465"/>
      <c r="FB23" s="465"/>
      <c r="FC23" s="465"/>
      <c r="FD23" s="465"/>
      <c r="FE23" s="465"/>
      <c r="FF23" s="465"/>
      <c r="FG23" s="465"/>
      <c r="FH23" s="465"/>
      <c r="FI23" s="465"/>
      <c r="FJ23" s="465"/>
      <c r="FK23" s="465"/>
      <c r="FL23" s="465"/>
      <c r="FM23" s="465"/>
      <c r="FN23" s="465"/>
      <c r="FO23" s="465"/>
      <c r="FP23" s="465"/>
      <c r="FQ23" s="465"/>
      <c r="FR23" s="465"/>
      <c r="FS23" s="465"/>
      <c r="FT23" s="465"/>
      <c r="FU23" s="465"/>
      <c r="FV23" s="465"/>
      <c r="FW23" s="465"/>
      <c r="FX23" s="465"/>
      <c r="FY23" s="465"/>
      <c r="FZ23" s="465"/>
      <c r="GA23" s="465"/>
      <c r="GB23" s="465"/>
      <c r="GC23" s="465"/>
      <c r="GD23" s="465"/>
      <c r="GE23" s="465"/>
      <c r="GF23" s="465"/>
      <c r="GG23" s="465"/>
      <c r="GH23" s="465"/>
      <c r="GI23" s="465"/>
      <c r="GJ23" s="465"/>
      <c r="GK23" s="465"/>
      <c r="GL23" s="465"/>
      <c r="GM23" s="465"/>
      <c r="GN23" s="465"/>
      <c r="GO23" s="465"/>
      <c r="GP23" s="465"/>
      <c r="GQ23" s="465"/>
      <c r="GR23" s="465"/>
      <c r="GS23" s="465"/>
      <c r="GT23" s="465"/>
      <c r="GU23" s="465"/>
      <c r="GV23" s="465"/>
      <c r="GW23" s="465"/>
      <c r="GX23" s="465"/>
      <c r="GY23" s="465"/>
      <c r="GZ23" s="465"/>
      <c r="HA23" s="465"/>
      <c r="HB23" s="465"/>
      <c r="HC23" s="465"/>
      <c r="HD23" s="465"/>
      <c r="HE23" s="465"/>
      <c r="HF23" s="465"/>
      <c r="HG23" s="465"/>
      <c r="HH23" s="465"/>
      <c r="HI23" s="465"/>
      <c r="HJ23" s="465"/>
      <c r="HK23" s="465"/>
      <c r="HL23" s="465"/>
      <c r="HM23" s="465"/>
      <c r="HN23" s="465"/>
      <c r="HO23" s="465"/>
      <c r="HP23" s="465"/>
      <c r="HQ23" s="465"/>
      <c r="HR23" s="465"/>
      <c r="HS23" s="465"/>
      <c r="HT23" s="465"/>
      <c r="HU23" s="465"/>
      <c r="HV23" s="465"/>
      <c r="HW23" s="465"/>
      <c r="HX23" s="465"/>
      <c r="HY23" s="465"/>
      <c r="HZ23" s="465"/>
      <c r="IA23" s="465"/>
      <c r="IB23" s="465"/>
      <c r="IC23" s="465"/>
      <c r="ID23" s="465"/>
      <c r="IE23" s="465"/>
      <c r="IF23" s="465"/>
      <c r="IG23" s="465"/>
      <c r="IH23" s="465"/>
      <c r="II23" s="465"/>
      <c r="IJ23" s="465"/>
      <c r="IK23" s="465"/>
      <c r="IL23" s="465"/>
      <c r="IM23" s="465"/>
      <c r="IN23" s="465"/>
      <c r="IO23" s="465"/>
      <c r="IP23" s="465"/>
      <c r="IQ23" s="465"/>
      <c r="IR23" s="465"/>
      <c r="IS23" s="465"/>
      <c r="IT23" s="465"/>
      <c r="IU23" s="465"/>
    </row>
    <row r="24" spans="1:255" s="96" customFormat="1" ht="19.5" customHeight="1" x14ac:dyDescent="0.2">
      <c r="A24" s="103"/>
      <c r="B24" s="469" t="s">
        <v>171</v>
      </c>
      <c r="C24" s="468"/>
      <c r="D24" s="468"/>
      <c r="E24" s="467">
        <v>175000</v>
      </c>
      <c r="F24" s="364">
        <f>'Monthly Systematic wdrawal '!L42</f>
        <v>716.4531763520655</v>
      </c>
      <c r="G24" s="364">
        <f t="shared" si="1"/>
        <v>716.4531763520655</v>
      </c>
      <c r="H24" s="366">
        <f t="shared" si="1"/>
        <v>716.4531763520655</v>
      </c>
      <c r="I24" s="103"/>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5"/>
      <c r="AZ24" s="465"/>
      <c r="BA24" s="465"/>
      <c r="BB24" s="465"/>
      <c r="BC24" s="465"/>
      <c r="BD24" s="465"/>
      <c r="BE24" s="465"/>
      <c r="BF24" s="465"/>
      <c r="BG24" s="465"/>
      <c r="BH24" s="465"/>
      <c r="BI24" s="465"/>
      <c r="BJ24" s="465"/>
      <c r="BK24" s="465"/>
      <c r="BL24" s="465"/>
      <c r="BM24" s="465"/>
      <c r="BN24" s="465"/>
      <c r="BO24" s="465"/>
      <c r="BP24" s="465"/>
      <c r="BQ24" s="465"/>
      <c r="BR24" s="465"/>
      <c r="BS24" s="465"/>
      <c r="BT24" s="465"/>
      <c r="BU24" s="465"/>
      <c r="BV24" s="465"/>
      <c r="BW24" s="465"/>
      <c r="BX24" s="465"/>
      <c r="BY24" s="465"/>
      <c r="BZ24" s="465"/>
      <c r="CA24" s="465"/>
      <c r="CB24" s="465"/>
      <c r="CC24" s="465"/>
      <c r="CD24" s="465"/>
      <c r="CE24" s="465"/>
      <c r="CF24" s="465"/>
      <c r="CG24" s="465"/>
      <c r="CH24" s="465"/>
      <c r="CI24" s="465"/>
      <c r="CJ24" s="465"/>
      <c r="CK24" s="465"/>
      <c r="CL24" s="465"/>
      <c r="CM24" s="465"/>
      <c r="CN24" s="465"/>
      <c r="CO24" s="465"/>
      <c r="CP24" s="465"/>
      <c r="CQ24" s="465"/>
      <c r="CR24" s="465"/>
      <c r="CS24" s="465"/>
      <c r="CT24" s="465"/>
      <c r="CU24" s="465"/>
      <c r="CV24" s="465"/>
      <c r="CW24" s="465"/>
      <c r="CX24" s="465"/>
      <c r="CY24" s="465"/>
      <c r="CZ24" s="465"/>
      <c r="DA24" s="465"/>
      <c r="DB24" s="465"/>
      <c r="DC24" s="465"/>
      <c r="DD24" s="465"/>
      <c r="DE24" s="465"/>
      <c r="DF24" s="465"/>
      <c r="DG24" s="465"/>
      <c r="DH24" s="465"/>
      <c r="DI24" s="465"/>
      <c r="DJ24" s="465"/>
      <c r="DK24" s="465"/>
      <c r="DL24" s="465"/>
      <c r="DM24" s="465"/>
      <c r="DN24" s="465"/>
      <c r="DO24" s="465"/>
      <c r="DP24" s="465"/>
      <c r="DQ24" s="465"/>
      <c r="DR24" s="465"/>
      <c r="DS24" s="465"/>
      <c r="DT24" s="465"/>
      <c r="DU24" s="465"/>
      <c r="DV24" s="465"/>
      <c r="DW24" s="465"/>
      <c r="DX24" s="465"/>
      <c r="DY24" s="465"/>
      <c r="DZ24" s="465"/>
      <c r="EA24" s="465"/>
      <c r="EB24" s="465"/>
      <c r="EC24" s="465"/>
      <c r="ED24" s="465"/>
      <c r="EE24" s="465"/>
      <c r="EF24" s="465"/>
      <c r="EG24" s="465"/>
      <c r="EH24" s="465"/>
      <c r="EI24" s="465"/>
      <c r="EJ24" s="465"/>
      <c r="EK24" s="465"/>
      <c r="EL24" s="465"/>
      <c r="EM24" s="465"/>
      <c r="EN24" s="465"/>
      <c r="EO24" s="465"/>
      <c r="EP24" s="465"/>
      <c r="EQ24" s="465"/>
      <c r="ER24" s="465"/>
      <c r="ES24" s="465"/>
      <c r="ET24" s="465"/>
      <c r="EU24" s="465"/>
      <c r="EV24" s="465"/>
      <c r="EW24" s="465"/>
      <c r="EX24" s="465"/>
      <c r="EY24" s="465"/>
      <c r="EZ24" s="465"/>
      <c r="FA24" s="465"/>
      <c r="FB24" s="465"/>
      <c r="FC24" s="465"/>
      <c r="FD24" s="465"/>
      <c r="FE24" s="465"/>
      <c r="FF24" s="465"/>
      <c r="FG24" s="465"/>
      <c r="FH24" s="465"/>
      <c r="FI24" s="465"/>
      <c r="FJ24" s="465"/>
      <c r="FK24" s="465"/>
      <c r="FL24" s="465"/>
      <c r="FM24" s="465"/>
      <c r="FN24" s="465"/>
      <c r="FO24" s="465"/>
      <c r="FP24" s="465"/>
      <c r="FQ24" s="465"/>
      <c r="FR24" s="465"/>
      <c r="FS24" s="465"/>
      <c r="FT24" s="465"/>
      <c r="FU24" s="465"/>
      <c r="FV24" s="465"/>
      <c r="FW24" s="465"/>
      <c r="FX24" s="465"/>
      <c r="FY24" s="465"/>
      <c r="FZ24" s="465"/>
      <c r="GA24" s="465"/>
      <c r="GB24" s="465"/>
      <c r="GC24" s="465"/>
      <c r="GD24" s="465"/>
      <c r="GE24" s="465"/>
      <c r="GF24" s="465"/>
      <c r="GG24" s="465"/>
      <c r="GH24" s="465"/>
      <c r="GI24" s="465"/>
      <c r="GJ24" s="465"/>
      <c r="GK24" s="465"/>
      <c r="GL24" s="465"/>
      <c r="GM24" s="465"/>
      <c r="GN24" s="465"/>
      <c r="GO24" s="465"/>
      <c r="GP24" s="465"/>
      <c r="GQ24" s="465"/>
      <c r="GR24" s="465"/>
      <c r="GS24" s="465"/>
      <c r="GT24" s="465"/>
      <c r="GU24" s="465"/>
      <c r="GV24" s="465"/>
      <c r="GW24" s="465"/>
      <c r="GX24" s="465"/>
      <c r="GY24" s="465"/>
      <c r="GZ24" s="465"/>
      <c r="HA24" s="465"/>
      <c r="HB24" s="465"/>
      <c r="HC24" s="465"/>
      <c r="HD24" s="465"/>
      <c r="HE24" s="465"/>
      <c r="HF24" s="465"/>
      <c r="HG24" s="465"/>
      <c r="HH24" s="465"/>
      <c r="HI24" s="465"/>
      <c r="HJ24" s="465"/>
      <c r="HK24" s="465"/>
      <c r="HL24" s="465"/>
      <c r="HM24" s="465"/>
      <c r="HN24" s="465"/>
      <c r="HO24" s="465"/>
      <c r="HP24" s="465"/>
      <c r="HQ24" s="465"/>
      <c r="HR24" s="465"/>
      <c r="HS24" s="465"/>
      <c r="HT24" s="465"/>
      <c r="HU24" s="465"/>
      <c r="HV24" s="465"/>
      <c r="HW24" s="465"/>
      <c r="HX24" s="465"/>
      <c r="HY24" s="465"/>
      <c r="HZ24" s="465"/>
      <c r="IA24" s="465"/>
      <c r="IB24" s="465"/>
      <c r="IC24" s="465"/>
      <c r="ID24" s="465"/>
      <c r="IE24" s="465"/>
      <c r="IF24" s="465"/>
      <c r="IG24" s="465"/>
      <c r="IH24" s="465"/>
      <c r="II24" s="465"/>
      <c r="IJ24" s="465"/>
      <c r="IK24" s="465"/>
      <c r="IL24" s="465"/>
      <c r="IM24" s="465"/>
      <c r="IN24" s="465"/>
      <c r="IO24" s="465"/>
      <c r="IP24" s="465"/>
      <c r="IQ24" s="465"/>
      <c r="IR24" s="465"/>
      <c r="IS24" s="465"/>
      <c r="IT24" s="465"/>
      <c r="IU24" s="465"/>
    </row>
    <row r="25" spans="1:255" s="96" customFormat="1" ht="17.25" customHeight="1" x14ac:dyDescent="0.2">
      <c r="A25" s="103"/>
      <c r="B25" s="428" t="s">
        <v>126</v>
      </c>
      <c r="C25" s="345"/>
      <c r="D25" s="345"/>
      <c r="E25" s="369">
        <v>175000</v>
      </c>
      <c r="F25" s="387">
        <f>'Monthly Systematic wdrawal '!K43</f>
        <v>3841.6666666666665</v>
      </c>
      <c r="G25" s="387">
        <f t="shared" si="1"/>
        <v>3841.6666666666665</v>
      </c>
      <c r="H25" s="388">
        <f t="shared" si="1"/>
        <v>3841.6666666666665</v>
      </c>
      <c r="I25" s="103"/>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465"/>
      <c r="AY25" s="465"/>
      <c r="AZ25" s="465"/>
      <c r="BA25" s="465"/>
      <c r="BB25" s="465"/>
      <c r="BC25" s="465"/>
      <c r="BD25" s="465"/>
      <c r="BE25" s="465"/>
      <c r="BF25" s="465"/>
      <c r="BG25" s="465"/>
      <c r="BH25" s="465"/>
      <c r="BI25" s="465"/>
      <c r="BJ25" s="465"/>
      <c r="BK25" s="465"/>
      <c r="BL25" s="465"/>
      <c r="BM25" s="465"/>
      <c r="BN25" s="465"/>
      <c r="BO25" s="465"/>
      <c r="BP25" s="465"/>
      <c r="BQ25" s="465"/>
      <c r="BR25" s="465"/>
      <c r="BS25" s="465"/>
      <c r="BT25" s="465"/>
      <c r="BU25" s="465"/>
      <c r="BV25" s="465"/>
      <c r="BW25" s="465"/>
      <c r="BX25" s="465"/>
      <c r="BY25" s="465"/>
      <c r="BZ25" s="465"/>
      <c r="CA25" s="465"/>
      <c r="CB25" s="465"/>
      <c r="CC25" s="465"/>
      <c r="CD25" s="465"/>
      <c r="CE25" s="465"/>
      <c r="CF25" s="465"/>
      <c r="CG25" s="465"/>
      <c r="CH25" s="465"/>
      <c r="CI25" s="465"/>
      <c r="CJ25" s="465"/>
      <c r="CK25" s="465"/>
      <c r="CL25" s="465"/>
      <c r="CM25" s="465"/>
      <c r="CN25" s="465"/>
      <c r="CO25" s="465"/>
      <c r="CP25" s="465"/>
      <c r="CQ25" s="465"/>
      <c r="CR25" s="465"/>
      <c r="CS25" s="465"/>
      <c r="CT25" s="465"/>
      <c r="CU25" s="465"/>
      <c r="CV25" s="465"/>
      <c r="CW25" s="465"/>
      <c r="CX25" s="465"/>
      <c r="CY25" s="465"/>
      <c r="CZ25" s="465"/>
      <c r="DA25" s="465"/>
      <c r="DB25" s="465"/>
      <c r="DC25" s="465"/>
      <c r="DD25" s="465"/>
      <c r="DE25" s="465"/>
      <c r="DF25" s="465"/>
      <c r="DG25" s="465"/>
      <c r="DH25" s="465"/>
      <c r="DI25" s="465"/>
      <c r="DJ25" s="465"/>
      <c r="DK25" s="465"/>
      <c r="DL25" s="465"/>
      <c r="DM25" s="465"/>
      <c r="DN25" s="465"/>
      <c r="DO25" s="465"/>
      <c r="DP25" s="465"/>
      <c r="DQ25" s="465"/>
      <c r="DR25" s="465"/>
      <c r="DS25" s="465"/>
      <c r="DT25" s="465"/>
      <c r="DU25" s="465"/>
      <c r="DV25" s="465"/>
      <c r="DW25" s="465"/>
      <c r="DX25" s="465"/>
      <c r="DY25" s="465"/>
      <c r="DZ25" s="465"/>
      <c r="EA25" s="465"/>
      <c r="EB25" s="465"/>
      <c r="EC25" s="465"/>
      <c r="ED25" s="465"/>
      <c r="EE25" s="465"/>
      <c r="EF25" s="465"/>
      <c r="EG25" s="465"/>
      <c r="EH25" s="465"/>
      <c r="EI25" s="465"/>
      <c r="EJ25" s="465"/>
      <c r="EK25" s="465"/>
      <c r="EL25" s="465"/>
      <c r="EM25" s="465"/>
      <c r="EN25" s="465"/>
      <c r="EO25" s="465"/>
      <c r="EP25" s="465"/>
      <c r="EQ25" s="465"/>
      <c r="ER25" s="465"/>
      <c r="ES25" s="465"/>
      <c r="ET25" s="465"/>
      <c r="EU25" s="465"/>
      <c r="EV25" s="465"/>
      <c r="EW25" s="465"/>
      <c r="EX25" s="465"/>
      <c r="EY25" s="465"/>
      <c r="EZ25" s="465"/>
      <c r="FA25" s="465"/>
      <c r="FB25" s="465"/>
      <c r="FC25" s="465"/>
      <c r="FD25" s="465"/>
      <c r="FE25" s="465"/>
      <c r="FF25" s="465"/>
      <c r="FG25" s="465"/>
      <c r="FH25" s="465"/>
      <c r="FI25" s="465"/>
      <c r="FJ25" s="465"/>
      <c r="FK25" s="465"/>
      <c r="FL25" s="465"/>
      <c r="FM25" s="465"/>
      <c r="FN25" s="465"/>
      <c r="FO25" s="465"/>
      <c r="FP25" s="465"/>
      <c r="FQ25" s="465"/>
      <c r="FR25" s="465"/>
      <c r="FS25" s="465"/>
      <c r="FT25" s="465"/>
      <c r="FU25" s="465"/>
      <c r="FV25" s="465"/>
      <c r="FW25" s="465"/>
      <c r="FX25" s="465"/>
      <c r="FY25" s="465"/>
      <c r="FZ25" s="465"/>
      <c r="GA25" s="465"/>
      <c r="GB25" s="465"/>
      <c r="GC25" s="465"/>
      <c r="GD25" s="465"/>
      <c r="GE25" s="465"/>
      <c r="GF25" s="465"/>
      <c r="GG25" s="465"/>
      <c r="GH25" s="465"/>
      <c r="GI25" s="465"/>
      <c r="GJ25" s="465"/>
      <c r="GK25" s="465"/>
      <c r="GL25" s="465"/>
      <c r="GM25" s="465"/>
      <c r="GN25" s="465"/>
      <c r="GO25" s="465"/>
      <c r="GP25" s="465"/>
      <c r="GQ25" s="465"/>
      <c r="GR25" s="465"/>
      <c r="GS25" s="465"/>
      <c r="GT25" s="465"/>
      <c r="GU25" s="465"/>
      <c r="GV25" s="465"/>
      <c r="GW25" s="465"/>
      <c r="GX25" s="465"/>
      <c r="GY25" s="465"/>
      <c r="GZ25" s="465"/>
      <c r="HA25" s="465"/>
      <c r="HB25" s="465"/>
      <c r="HC25" s="465"/>
      <c r="HD25" s="465"/>
      <c r="HE25" s="465"/>
      <c r="HF25" s="465"/>
      <c r="HG25" s="465"/>
      <c r="HH25" s="465"/>
      <c r="HI25" s="465"/>
      <c r="HJ25" s="465"/>
      <c r="HK25" s="465"/>
      <c r="HL25" s="465"/>
      <c r="HM25" s="465"/>
      <c r="HN25" s="465"/>
      <c r="HO25" s="465"/>
      <c r="HP25" s="465"/>
      <c r="HQ25" s="465"/>
      <c r="HR25" s="465"/>
      <c r="HS25" s="465"/>
      <c r="HT25" s="465"/>
      <c r="HU25" s="465"/>
      <c r="HV25" s="465"/>
      <c r="HW25" s="465"/>
      <c r="HX25" s="465"/>
      <c r="HY25" s="465"/>
      <c r="HZ25" s="465"/>
      <c r="IA25" s="465"/>
      <c r="IB25" s="465"/>
      <c r="IC25" s="465"/>
      <c r="ID25" s="465"/>
      <c r="IE25" s="465"/>
      <c r="IF25" s="465"/>
      <c r="IG25" s="465"/>
      <c r="IH25" s="465"/>
      <c r="II25" s="465"/>
      <c r="IJ25" s="465"/>
      <c r="IK25" s="465"/>
      <c r="IL25" s="465"/>
      <c r="IM25" s="465"/>
      <c r="IN25" s="465"/>
      <c r="IO25" s="465"/>
      <c r="IP25" s="465"/>
      <c r="IQ25" s="465"/>
      <c r="IR25" s="465"/>
      <c r="IS25" s="465"/>
      <c r="IT25" s="465"/>
      <c r="IU25" s="465"/>
    </row>
    <row r="26" spans="1:255" s="96" customFormat="1" ht="15" customHeight="1" x14ac:dyDescent="0.2">
      <c r="A26" s="103"/>
      <c r="B26" s="474"/>
      <c r="C26" s="252"/>
      <c r="D26" s="252"/>
      <c r="E26" s="253"/>
      <c r="F26" s="364"/>
      <c r="G26" s="364"/>
      <c r="H26" s="366"/>
      <c r="I26" s="103"/>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5"/>
      <c r="BC26" s="465"/>
      <c r="BD26" s="465"/>
      <c r="BE26" s="465"/>
      <c r="BF26" s="465"/>
      <c r="BG26" s="465"/>
      <c r="BH26" s="465"/>
      <c r="BI26" s="465"/>
      <c r="BJ26" s="465"/>
      <c r="BK26" s="465"/>
      <c r="BL26" s="465"/>
      <c r="BM26" s="465"/>
      <c r="BN26" s="465"/>
      <c r="BO26" s="465"/>
      <c r="BP26" s="465"/>
      <c r="BQ26" s="465"/>
      <c r="BR26" s="465"/>
      <c r="BS26" s="465"/>
      <c r="BT26" s="465"/>
      <c r="BU26" s="465"/>
      <c r="BV26" s="465"/>
      <c r="BW26" s="465"/>
      <c r="BX26" s="465"/>
      <c r="BY26" s="465"/>
      <c r="BZ26" s="465"/>
      <c r="CA26" s="465"/>
      <c r="CB26" s="465"/>
      <c r="CC26" s="465"/>
      <c r="CD26" s="465"/>
      <c r="CE26" s="465"/>
      <c r="CF26" s="465"/>
      <c r="CG26" s="465"/>
      <c r="CH26" s="465"/>
      <c r="CI26" s="465"/>
      <c r="CJ26" s="465"/>
      <c r="CK26" s="465"/>
      <c r="CL26" s="465"/>
      <c r="CM26" s="465"/>
      <c r="CN26" s="465"/>
      <c r="CO26" s="465"/>
      <c r="CP26" s="465"/>
      <c r="CQ26" s="465"/>
      <c r="CR26" s="465"/>
      <c r="CS26" s="465"/>
      <c r="CT26" s="465"/>
      <c r="CU26" s="465"/>
      <c r="CV26" s="465"/>
      <c r="CW26" s="465"/>
      <c r="CX26" s="465"/>
      <c r="CY26" s="465"/>
      <c r="CZ26" s="465"/>
      <c r="DA26" s="465"/>
      <c r="DB26" s="465"/>
      <c r="DC26" s="465"/>
      <c r="DD26" s="465"/>
      <c r="DE26" s="465"/>
      <c r="DF26" s="465"/>
      <c r="DG26" s="465"/>
      <c r="DH26" s="465"/>
      <c r="DI26" s="465"/>
      <c r="DJ26" s="465"/>
      <c r="DK26" s="465"/>
      <c r="DL26" s="465"/>
      <c r="DM26" s="465"/>
      <c r="DN26" s="465"/>
      <c r="DO26" s="465"/>
      <c r="DP26" s="465"/>
      <c r="DQ26" s="465"/>
      <c r="DR26" s="465"/>
      <c r="DS26" s="465"/>
      <c r="DT26" s="465"/>
      <c r="DU26" s="465"/>
      <c r="DV26" s="465"/>
      <c r="DW26" s="465"/>
      <c r="DX26" s="465"/>
      <c r="DY26" s="465"/>
      <c r="DZ26" s="465"/>
      <c r="EA26" s="465"/>
      <c r="EB26" s="465"/>
      <c r="EC26" s="465"/>
      <c r="ED26" s="465"/>
      <c r="EE26" s="465"/>
      <c r="EF26" s="465"/>
      <c r="EG26" s="465"/>
      <c r="EH26" s="465"/>
      <c r="EI26" s="465"/>
      <c r="EJ26" s="465"/>
      <c r="EK26" s="465"/>
      <c r="EL26" s="465"/>
      <c r="EM26" s="465"/>
      <c r="EN26" s="465"/>
      <c r="EO26" s="465"/>
      <c r="EP26" s="465"/>
      <c r="EQ26" s="465"/>
      <c r="ER26" s="465"/>
      <c r="ES26" s="465"/>
      <c r="ET26" s="465"/>
      <c r="EU26" s="465"/>
      <c r="EV26" s="465"/>
      <c r="EW26" s="465"/>
      <c r="EX26" s="465"/>
      <c r="EY26" s="465"/>
      <c r="EZ26" s="465"/>
      <c r="FA26" s="465"/>
      <c r="FB26" s="465"/>
      <c r="FC26" s="465"/>
      <c r="FD26" s="465"/>
      <c r="FE26" s="465"/>
      <c r="FF26" s="465"/>
      <c r="FG26" s="465"/>
      <c r="FH26" s="465"/>
      <c r="FI26" s="465"/>
      <c r="FJ26" s="465"/>
      <c r="FK26" s="465"/>
      <c r="FL26" s="465"/>
      <c r="FM26" s="465"/>
      <c r="FN26" s="465"/>
      <c r="FO26" s="465"/>
      <c r="FP26" s="465"/>
      <c r="FQ26" s="465"/>
      <c r="FR26" s="465"/>
      <c r="FS26" s="465"/>
      <c r="FT26" s="465"/>
      <c r="FU26" s="465"/>
      <c r="FV26" s="465"/>
      <c r="FW26" s="465"/>
      <c r="FX26" s="465"/>
      <c r="FY26" s="465"/>
      <c r="FZ26" s="465"/>
      <c r="GA26" s="465"/>
      <c r="GB26" s="465"/>
      <c r="GC26" s="465"/>
      <c r="GD26" s="465"/>
      <c r="GE26" s="465"/>
      <c r="GF26" s="465"/>
      <c r="GG26" s="465"/>
      <c r="GH26" s="465"/>
      <c r="GI26" s="465"/>
      <c r="GJ26" s="465"/>
      <c r="GK26" s="465"/>
      <c r="GL26" s="465"/>
      <c r="GM26" s="465"/>
      <c r="GN26" s="465"/>
      <c r="GO26" s="465"/>
      <c r="GP26" s="465"/>
      <c r="GQ26" s="465"/>
      <c r="GR26" s="465"/>
      <c r="GS26" s="465"/>
      <c r="GT26" s="465"/>
      <c r="GU26" s="465"/>
      <c r="GV26" s="465"/>
      <c r="GW26" s="465"/>
      <c r="GX26" s="465"/>
      <c r="GY26" s="465"/>
      <c r="GZ26" s="465"/>
      <c r="HA26" s="465"/>
      <c r="HB26" s="465"/>
      <c r="HC26" s="465"/>
      <c r="HD26" s="465"/>
      <c r="HE26" s="465"/>
      <c r="HF26" s="465"/>
      <c r="HG26" s="465"/>
      <c r="HH26" s="465"/>
      <c r="HI26" s="465"/>
      <c r="HJ26" s="465"/>
      <c r="HK26" s="465"/>
      <c r="HL26" s="465"/>
      <c r="HM26" s="465"/>
      <c r="HN26" s="465"/>
      <c r="HO26" s="465"/>
      <c r="HP26" s="465"/>
      <c r="HQ26" s="465"/>
      <c r="HR26" s="465"/>
      <c r="HS26" s="465"/>
      <c r="HT26" s="465"/>
      <c r="HU26" s="465"/>
      <c r="HV26" s="465"/>
      <c r="HW26" s="465"/>
      <c r="HX26" s="465"/>
      <c r="HY26" s="465"/>
      <c r="HZ26" s="465"/>
      <c r="IA26" s="465"/>
      <c r="IB26" s="465"/>
      <c r="IC26" s="465"/>
      <c r="ID26" s="465"/>
      <c r="IE26" s="465"/>
      <c r="IF26" s="465"/>
      <c r="IG26" s="465"/>
      <c r="IH26" s="465"/>
      <c r="II26" s="465"/>
      <c r="IJ26" s="465"/>
      <c r="IK26" s="465"/>
      <c r="IL26" s="465"/>
      <c r="IM26" s="465"/>
      <c r="IN26" s="465"/>
      <c r="IO26" s="465"/>
      <c r="IP26" s="465"/>
      <c r="IQ26" s="465"/>
      <c r="IR26" s="465"/>
      <c r="IS26" s="465"/>
      <c r="IT26" s="465"/>
      <c r="IU26" s="465"/>
    </row>
    <row r="27" spans="1:255" s="96" customFormat="1" ht="14.25" customHeight="1" x14ac:dyDescent="0.2">
      <c r="A27" s="103"/>
      <c r="B27" s="344" t="s">
        <v>188</v>
      </c>
      <c r="C27" s="345"/>
      <c r="D27" s="345"/>
      <c r="E27" s="369">
        <v>2313</v>
      </c>
      <c r="F27" s="387">
        <f>'Monthly Systematic wdrawal '!K45</f>
        <v>2992.1121362396298</v>
      </c>
      <c r="G27" s="387">
        <f t="shared" si="1"/>
        <v>2992.1121362396298</v>
      </c>
      <c r="H27" s="388">
        <f t="shared" si="1"/>
        <v>2992.1121362396298</v>
      </c>
      <c r="I27" s="103"/>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5"/>
      <c r="AZ27" s="465"/>
      <c r="BA27" s="465"/>
      <c r="BB27" s="465"/>
      <c r="BC27" s="465"/>
      <c r="BD27" s="465"/>
      <c r="BE27" s="465"/>
      <c r="BF27" s="465"/>
      <c r="BG27" s="465"/>
      <c r="BH27" s="465"/>
      <c r="BI27" s="465"/>
      <c r="BJ27" s="465"/>
      <c r="BK27" s="465"/>
      <c r="BL27" s="465"/>
      <c r="BM27" s="465"/>
      <c r="BN27" s="465"/>
      <c r="BO27" s="465"/>
      <c r="BP27" s="465"/>
      <c r="BQ27" s="465"/>
      <c r="BR27" s="465"/>
      <c r="BS27" s="465"/>
      <c r="BT27" s="465"/>
      <c r="BU27" s="465"/>
      <c r="BV27" s="465"/>
      <c r="BW27" s="465"/>
      <c r="BX27" s="465"/>
      <c r="BY27" s="465"/>
      <c r="BZ27" s="465"/>
      <c r="CA27" s="465"/>
      <c r="CB27" s="465"/>
      <c r="CC27" s="465"/>
      <c r="CD27" s="465"/>
      <c r="CE27" s="465"/>
      <c r="CF27" s="465"/>
      <c r="CG27" s="465"/>
      <c r="CH27" s="465"/>
      <c r="CI27" s="465"/>
      <c r="CJ27" s="465"/>
      <c r="CK27" s="465"/>
      <c r="CL27" s="465"/>
      <c r="CM27" s="465"/>
      <c r="CN27" s="465"/>
      <c r="CO27" s="465"/>
      <c r="CP27" s="465"/>
      <c r="CQ27" s="465"/>
      <c r="CR27" s="465"/>
      <c r="CS27" s="465"/>
      <c r="CT27" s="465"/>
      <c r="CU27" s="465"/>
      <c r="CV27" s="465"/>
      <c r="CW27" s="465"/>
      <c r="CX27" s="465"/>
      <c r="CY27" s="465"/>
      <c r="CZ27" s="465"/>
      <c r="DA27" s="465"/>
      <c r="DB27" s="465"/>
      <c r="DC27" s="465"/>
      <c r="DD27" s="465"/>
      <c r="DE27" s="465"/>
      <c r="DF27" s="465"/>
      <c r="DG27" s="465"/>
      <c r="DH27" s="465"/>
      <c r="DI27" s="465"/>
      <c r="DJ27" s="465"/>
      <c r="DK27" s="465"/>
      <c r="DL27" s="465"/>
      <c r="DM27" s="465"/>
      <c r="DN27" s="465"/>
      <c r="DO27" s="465"/>
      <c r="DP27" s="465"/>
      <c r="DQ27" s="465"/>
      <c r="DR27" s="465"/>
      <c r="DS27" s="465"/>
      <c r="DT27" s="465"/>
      <c r="DU27" s="465"/>
      <c r="DV27" s="465"/>
      <c r="DW27" s="465"/>
      <c r="DX27" s="465"/>
      <c r="DY27" s="465"/>
      <c r="DZ27" s="465"/>
      <c r="EA27" s="465"/>
      <c r="EB27" s="465"/>
      <c r="EC27" s="465"/>
      <c r="ED27" s="465"/>
      <c r="EE27" s="465"/>
      <c r="EF27" s="465"/>
      <c r="EG27" s="465"/>
      <c r="EH27" s="465"/>
      <c r="EI27" s="465"/>
      <c r="EJ27" s="465"/>
      <c r="EK27" s="465"/>
      <c r="EL27" s="465"/>
      <c r="EM27" s="465"/>
      <c r="EN27" s="465"/>
      <c r="EO27" s="465"/>
      <c r="EP27" s="465"/>
      <c r="EQ27" s="465"/>
      <c r="ER27" s="465"/>
      <c r="ES27" s="465"/>
      <c r="ET27" s="465"/>
      <c r="EU27" s="465"/>
      <c r="EV27" s="465"/>
      <c r="EW27" s="465"/>
      <c r="EX27" s="465"/>
      <c r="EY27" s="465"/>
      <c r="EZ27" s="465"/>
      <c r="FA27" s="465"/>
      <c r="FB27" s="465"/>
      <c r="FC27" s="465"/>
      <c r="FD27" s="465"/>
      <c r="FE27" s="465"/>
      <c r="FF27" s="465"/>
      <c r="FG27" s="465"/>
      <c r="FH27" s="465"/>
      <c r="FI27" s="465"/>
      <c r="FJ27" s="465"/>
      <c r="FK27" s="465"/>
      <c r="FL27" s="465"/>
      <c r="FM27" s="465"/>
      <c r="FN27" s="465"/>
      <c r="FO27" s="465"/>
      <c r="FP27" s="465"/>
      <c r="FQ27" s="465"/>
      <c r="FR27" s="465"/>
      <c r="FS27" s="465"/>
      <c r="FT27" s="465"/>
      <c r="FU27" s="465"/>
      <c r="FV27" s="465"/>
      <c r="FW27" s="465"/>
      <c r="FX27" s="465"/>
      <c r="FY27" s="465"/>
      <c r="FZ27" s="465"/>
      <c r="GA27" s="465"/>
      <c r="GB27" s="465"/>
      <c r="GC27" s="465"/>
      <c r="GD27" s="465"/>
      <c r="GE27" s="465"/>
      <c r="GF27" s="465"/>
      <c r="GG27" s="465"/>
      <c r="GH27" s="465"/>
      <c r="GI27" s="465"/>
      <c r="GJ27" s="465"/>
      <c r="GK27" s="465"/>
      <c r="GL27" s="465"/>
      <c r="GM27" s="465"/>
      <c r="GN27" s="465"/>
      <c r="GO27" s="465"/>
      <c r="GP27" s="465"/>
      <c r="GQ27" s="465"/>
      <c r="GR27" s="465"/>
      <c r="GS27" s="465"/>
      <c r="GT27" s="465"/>
      <c r="GU27" s="465"/>
      <c r="GV27" s="465"/>
      <c r="GW27" s="465"/>
      <c r="GX27" s="465"/>
      <c r="GY27" s="465"/>
      <c r="GZ27" s="465"/>
      <c r="HA27" s="465"/>
      <c r="HB27" s="465"/>
      <c r="HC27" s="465"/>
      <c r="HD27" s="465"/>
      <c r="HE27" s="465"/>
      <c r="HF27" s="465"/>
      <c r="HG27" s="465"/>
      <c r="HH27" s="465"/>
      <c r="HI27" s="465"/>
      <c r="HJ27" s="465"/>
      <c r="HK27" s="465"/>
      <c r="HL27" s="465"/>
      <c r="HM27" s="465"/>
      <c r="HN27" s="465"/>
      <c r="HO27" s="465"/>
      <c r="HP27" s="465"/>
      <c r="HQ27" s="465"/>
      <c r="HR27" s="465"/>
      <c r="HS27" s="465"/>
      <c r="HT27" s="465"/>
      <c r="HU27" s="465"/>
      <c r="HV27" s="465"/>
      <c r="HW27" s="465"/>
      <c r="HX27" s="465"/>
      <c r="HY27" s="465"/>
      <c r="HZ27" s="465"/>
      <c r="IA27" s="465"/>
      <c r="IB27" s="465"/>
      <c r="IC27" s="465"/>
      <c r="ID27" s="465"/>
      <c r="IE27" s="465"/>
      <c r="IF27" s="465"/>
      <c r="IG27" s="465"/>
      <c r="IH27" s="465"/>
      <c r="II27" s="465"/>
      <c r="IJ27" s="465"/>
      <c r="IK27" s="465"/>
      <c r="IL27" s="465"/>
      <c r="IM27" s="465"/>
      <c r="IN27" s="465"/>
      <c r="IO27" s="465"/>
      <c r="IP27" s="465"/>
      <c r="IQ27" s="465"/>
      <c r="IR27" s="465"/>
      <c r="IS27" s="465"/>
      <c r="IT27" s="465"/>
      <c r="IU27" s="465"/>
    </row>
    <row r="28" spans="1:255" s="96" customFormat="1" ht="15" customHeight="1" x14ac:dyDescent="0.2">
      <c r="A28" s="103"/>
      <c r="B28" s="344" t="s">
        <v>189</v>
      </c>
      <c r="C28" s="348"/>
      <c r="D28" s="348"/>
      <c r="E28" s="370">
        <v>3564</v>
      </c>
      <c r="F28" s="387">
        <f>'Monthly Systematic wdrawal '!K46</f>
        <v>5386.736341956831</v>
      </c>
      <c r="G28" s="387">
        <f t="shared" si="1"/>
        <v>5386.736341956831</v>
      </c>
      <c r="H28" s="388">
        <f t="shared" si="1"/>
        <v>5386.736341956831</v>
      </c>
      <c r="I28" s="103"/>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5"/>
      <c r="BE28" s="465"/>
      <c r="BF28" s="465"/>
      <c r="BG28" s="465"/>
      <c r="BH28" s="465"/>
      <c r="BI28" s="465"/>
      <c r="BJ28" s="465"/>
      <c r="BK28" s="465"/>
      <c r="BL28" s="465"/>
      <c r="BM28" s="465"/>
      <c r="BN28" s="465"/>
      <c r="BO28" s="465"/>
      <c r="BP28" s="465"/>
      <c r="BQ28" s="465"/>
      <c r="BR28" s="465"/>
      <c r="BS28" s="465"/>
      <c r="BT28" s="465"/>
      <c r="BU28" s="465"/>
      <c r="BV28" s="465"/>
      <c r="BW28" s="465"/>
      <c r="BX28" s="465"/>
      <c r="BY28" s="465"/>
      <c r="BZ28" s="465"/>
      <c r="CA28" s="465"/>
      <c r="CB28" s="465"/>
      <c r="CC28" s="465"/>
      <c r="CD28" s="465"/>
      <c r="CE28" s="465"/>
      <c r="CF28" s="465"/>
      <c r="CG28" s="465"/>
      <c r="CH28" s="465"/>
      <c r="CI28" s="465"/>
      <c r="CJ28" s="465"/>
      <c r="CK28" s="465"/>
      <c r="CL28" s="465"/>
      <c r="CM28" s="465"/>
      <c r="CN28" s="465"/>
      <c r="CO28" s="465"/>
      <c r="CP28" s="465"/>
      <c r="CQ28" s="465"/>
      <c r="CR28" s="465"/>
      <c r="CS28" s="465"/>
      <c r="CT28" s="465"/>
      <c r="CU28" s="465"/>
      <c r="CV28" s="465"/>
      <c r="CW28" s="465"/>
      <c r="CX28" s="465"/>
      <c r="CY28" s="465"/>
      <c r="CZ28" s="465"/>
      <c r="DA28" s="465"/>
      <c r="DB28" s="465"/>
      <c r="DC28" s="465"/>
      <c r="DD28" s="465"/>
      <c r="DE28" s="465"/>
      <c r="DF28" s="465"/>
      <c r="DG28" s="465"/>
      <c r="DH28" s="465"/>
      <c r="DI28" s="465"/>
      <c r="DJ28" s="465"/>
      <c r="DK28" s="465"/>
      <c r="DL28" s="465"/>
      <c r="DM28" s="465"/>
      <c r="DN28" s="465"/>
      <c r="DO28" s="465"/>
      <c r="DP28" s="465"/>
      <c r="DQ28" s="465"/>
      <c r="DR28" s="465"/>
      <c r="DS28" s="465"/>
      <c r="DT28" s="465"/>
      <c r="DU28" s="465"/>
      <c r="DV28" s="465"/>
      <c r="DW28" s="465"/>
      <c r="DX28" s="465"/>
      <c r="DY28" s="465"/>
      <c r="DZ28" s="465"/>
      <c r="EA28" s="465"/>
      <c r="EB28" s="465"/>
      <c r="EC28" s="465"/>
      <c r="ED28" s="465"/>
      <c r="EE28" s="465"/>
      <c r="EF28" s="465"/>
      <c r="EG28" s="465"/>
      <c r="EH28" s="465"/>
      <c r="EI28" s="465"/>
      <c r="EJ28" s="465"/>
      <c r="EK28" s="465"/>
      <c r="EL28" s="465"/>
      <c r="EM28" s="465"/>
      <c r="EN28" s="465"/>
      <c r="EO28" s="465"/>
      <c r="EP28" s="465"/>
      <c r="EQ28" s="465"/>
      <c r="ER28" s="465"/>
      <c r="ES28" s="465"/>
      <c r="ET28" s="465"/>
      <c r="EU28" s="465"/>
      <c r="EV28" s="465"/>
      <c r="EW28" s="465"/>
      <c r="EX28" s="465"/>
      <c r="EY28" s="465"/>
      <c r="EZ28" s="465"/>
      <c r="FA28" s="465"/>
      <c r="FB28" s="465"/>
      <c r="FC28" s="465"/>
      <c r="FD28" s="465"/>
      <c r="FE28" s="465"/>
      <c r="FF28" s="465"/>
      <c r="FG28" s="465"/>
      <c r="FH28" s="465"/>
      <c r="FI28" s="465"/>
      <c r="FJ28" s="465"/>
      <c r="FK28" s="465"/>
      <c r="FL28" s="465"/>
      <c r="FM28" s="465"/>
      <c r="FN28" s="465"/>
      <c r="FO28" s="465"/>
      <c r="FP28" s="465"/>
      <c r="FQ28" s="465"/>
      <c r="FR28" s="465"/>
      <c r="FS28" s="465"/>
      <c r="FT28" s="465"/>
      <c r="FU28" s="465"/>
      <c r="FV28" s="465"/>
      <c r="FW28" s="465"/>
      <c r="FX28" s="465"/>
      <c r="FY28" s="465"/>
      <c r="FZ28" s="465"/>
      <c r="GA28" s="465"/>
      <c r="GB28" s="465"/>
      <c r="GC28" s="465"/>
      <c r="GD28" s="465"/>
      <c r="GE28" s="465"/>
      <c r="GF28" s="465"/>
      <c r="GG28" s="465"/>
      <c r="GH28" s="465"/>
      <c r="GI28" s="465"/>
      <c r="GJ28" s="465"/>
      <c r="GK28" s="465"/>
      <c r="GL28" s="465"/>
      <c r="GM28" s="465"/>
      <c r="GN28" s="465"/>
      <c r="GO28" s="465"/>
      <c r="GP28" s="465"/>
      <c r="GQ28" s="465"/>
      <c r="GR28" s="465"/>
      <c r="GS28" s="465"/>
      <c r="GT28" s="465"/>
      <c r="GU28" s="465"/>
      <c r="GV28" s="465"/>
      <c r="GW28" s="465"/>
      <c r="GX28" s="465"/>
      <c r="GY28" s="465"/>
      <c r="GZ28" s="465"/>
      <c r="HA28" s="465"/>
      <c r="HB28" s="465"/>
      <c r="HC28" s="465"/>
      <c r="HD28" s="465"/>
      <c r="HE28" s="465"/>
      <c r="HF28" s="465"/>
      <c r="HG28" s="465"/>
      <c r="HH28" s="465"/>
      <c r="HI28" s="465"/>
      <c r="HJ28" s="465"/>
      <c r="HK28" s="465"/>
      <c r="HL28" s="465"/>
      <c r="HM28" s="465"/>
      <c r="HN28" s="465"/>
      <c r="HO28" s="465"/>
      <c r="HP28" s="465"/>
      <c r="HQ28" s="465"/>
      <c r="HR28" s="465"/>
      <c r="HS28" s="465"/>
      <c r="HT28" s="465"/>
      <c r="HU28" s="465"/>
      <c r="HV28" s="465"/>
      <c r="HW28" s="465"/>
      <c r="HX28" s="465"/>
      <c r="HY28" s="465"/>
      <c r="HZ28" s="465"/>
      <c r="IA28" s="465"/>
      <c r="IB28" s="465"/>
      <c r="IC28" s="465"/>
      <c r="ID28" s="465"/>
      <c r="IE28" s="465"/>
      <c r="IF28" s="465"/>
      <c r="IG28" s="465"/>
      <c r="IH28" s="465"/>
      <c r="II28" s="465"/>
      <c r="IJ28" s="465"/>
      <c r="IK28" s="465"/>
      <c r="IL28" s="465"/>
      <c r="IM28" s="465"/>
      <c r="IN28" s="465"/>
      <c r="IO28" s="465"/>
      <c r="IP28" s="465"/>
      <c r="IQ28" s="465"/>
      <c r="IR28" s="465"/>
      <c r="IS28" s="465"/>
      <c r="IT28" s="465"/>
      <c r="IU28" s="465"/>
    </row>
    <row r="29" spans="1:255" s="96" customFormat="1" ht="9.75" hidden="1" customHeight="1" x14ac:dyDescent="0.2">
      <c r="A29" s="103"/>
      <c r="B29" s="344"/>
      <c r="C29" s="476"/>
      <c r="D29" s="476"/>
      <c r="E29" s="477"/>
      <c r="F29" s="364">
        <f>'Monthly Systematic wdrawal '!L47</f>
        <v>0</v>
      </c>
      <c r="G29" s="364">
        <f t="shared" si="1"/>
        <v>0</v>
      </c>
      <c r="H29" s="366">
        <f t="shared" si="1"/>
        <v>0</v>
      </c>
      <c r="I29" s="103"/>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5"/>
      <c r="AW29" s="465"/>
      <c r="AX29" s="465"/>
      <c r="AY29" s="465"/>
      <c r="AZ29" s="465"/>
      <c r="BA29" s="465"/>
      <c r="BB29" s="465"/>
      <c r="BC29" s="465"/>
      <c r="BD29" s="465"/>
      <c r="BE29" s="465"/>
      <c r="BF29" s="465"/>
      <c r="BG29" s="465"/>
      <c r="BH29" s="465"/>
      <c r="BI29" s="465"/>
      <c r="BJ29" s="465"/>
      <c r="BK29" s="465"/>
      <c r="BL29" s="465"/>
      <c r="BM29" s="465"/>
      <c r="BN29" s="465"/>
      <c r="BO29" s="465"/>
      <c r="BP29" s="465"/>
      <c r="BQ29" s="465"/>
      <c r="BR29" s="465"/>
      <c r="BS29" s="465"/>
      <c r="BT29" s="465"/>
      <c r="BU29" s="465"/>
      <c r="BV29" s="465"/>
      <c r="BW29" s="465"/>
      <c r="BX29" s="465"/>
      <c r="BY29" s="465"/>
      <c r="BZ29" s="465"/>
      <c r="CA29" s="465"/>
      <c r="CB29" s="465"/>
      <c r="CC29" s="465"/>
      <c r="CD29" s="465"/>
      <c r="CE29" s="465"/>
      <c r="CF29" s="465"/>
      <c r="CG29" s="465"/>
      <c r="CH29" s="465"/>
      <c r="CI29" s="465"/>
      <c r="CJ29" s="465"/>
      <c r="CK29" s="465"/>
      <c r="CL29" s="465"/>
      <c r="CM29" s="465"/>
      <c r="CN29" s="465"/>
      <c r="CO29" s="465"/>
      <c r="CP29" s="465"/>
      <c r="CQ29" s="465"/>
      <c r="CR29" s="465"/>
      <c r="CS29" s="465"/>
      <c r="CT29" s="465"/>
      <c r="CU29" s="465"/>
      <c r="CV29" s="465"/>
      <c r="CW29" s="465"/>
      <c r="CX29" s="465"/>
      <c r="CY29" s="465"/>
      <c r="CZ29" s="465"/>
      <c r="DA29" s="465"/>
      <c r="DB29" s="465"/>
      <c r="DC29" s="465"/>
      <c r="DD29" s="465"/>
      <c r="DE29" s="465"/>
      <c r="DF29" s="465"/>
      <c r="DG29" s="465"/>
      <c r="DH29" s="465"/>
      <c r="DI29" s="465"/>
      <c r="DJ29" s="465"/>
      <c r="DK29" s="465"/>
      <c r="DL29" s="465"/>
      <c r="DM29" s="465"/>
      <c r="DN29" s="465"/>
      <c r="DO29" s="465"/>
      <c r="DP29" s="465"/>
      <c r="DQ29" s="465"/>
      <c r="DR29" s="465"/>
      <c r="DS29" s="465"/>
      <c r="DT29" s="465"/>
      <c r="DU29" s="465"/>
      <c r="DV29" s="465"/>
      <c r="DW29" s="465"/>
      <c r="DX29" s="465"/>
      <c r="DY29" s="465"/>
      <c r="DZ29" s="465"/>
      <c r="EA29" s="465"/>
      <c r="EB29" s="465"/>
      <c r="EC29" s="465"/>
      <c r="ED29" s="465"/>
      <c r="EE29" s="465"/>
      <c r="EF29" s="465"/>
      <c r="EG29" s="465"/>
      <c r="EH29" s="465"/>
      <c r="EI29" s="465"/>
      <c r="EJ29" s="465"/>
      <c r="EK29" s="465"/>
      <c r="EL29" s="465"/>
      <c r="EM29" s="465"/>
      <c r="EN29" s="465"/>
      <c r="EO29" s="465"/>
      <c r="EP29" s="465"/>
      <c r="EQ29" s="465"/>
      <c r="ER29" s="465"/>
      <c r="ES29" s="465"/>
      <c r="ET29" s="465"/>
      <c r="EU29" s="465"/>
      <c r="EV29" s="465"/>
      <c r="EW29" s="465"/>
      <c r="EX29" s="465"/>
      <c r="EY29" s="465"/>
      <c r="EZ29" s="465"/>
      <c r="FA29" s="465"/>
      <c r="FB29" s="465"/>
      <c r="FC29" s="465"/>
      <c r="FD29" s="465"/>
      <c r="FE29" s="465"/>
      <c r="FF29" s="465"/>
      <c r="FG29" s="465"/>
      <c r="FH29" s="465"/>
      <c r="FI29" s="465"/>
      <c r="FJ29" s="465"/>
      <c r="FK29" s="465"/>
      <c r="FL29" s="465"/>
      <c r="FM29" s="465"/>
      <c r="FN29" s="465"/>
      <c r="FO29" s="465"/>
      <c r="FP29" s="465"/>
      <c r="FQ29" s="465"/>
      <c r="FR29" s="465"/>
      <c r="FS29" s="465"/>
      <c r="FT29" s="465"/>
      <c r="FU29" s="465"/>
      <c r="FV29" s="465"/>
      <c r="FW29" s="465"/>
      <c r="FX29" s="465"/>
      <c r="FY29" s="465"/>
      <c r="FZ29" s="465"/>
      <c r="GA29" s="465"/>
      <c r="GB29" s="465"/>
      <c r="GC29" s="465"/>
      <c r="GD29" s="465"/>
      <c r="GE29" s="465"/>
      <c r="GF29" s="465"/>
      <c r="GG29" s="465"/>
      <c r="GH29" s="465"/>
      <c r="GI29" s="465"/>
      <c r="GJ29" s="465"/>
      <c r="GK29" s="465"/>
      <c r="GL29" s="465"/>
      <c r="GM29" s="465"/>
      <c r="GN29" s="465"/>
      <c r="GO29" s="465"/>
      <c r="GP29" s="465"/>
      <c r="GQ29" s="465"/>
      <c r="GR29" s="465"/>
      <c r="GS29" s="465"/>
      <c r="GT29" s="465"/>
      <c r="GU29" s="465"/>
      <c r="GV29" s="465"/>
      <c r="GW29" s="465"/>
      <c r="GX29" s="465"/>
      <c r="GY29" s="465"/>
      <c r="GZ29" s="465"/>
      <c r="HA29" s="465"/>
      <c r="HB29" s="465"/>
      <c r="HC29" s="465"/>
      <c r="HD29" s="465"/>
      <c r="HE29" s="465"/>
      <c r="HF29" s="465"/>
      <c r="HG29" s="465"/>
      <c r="HH29" s="465"/>
      <c r="HI29" s="465"/>
      <c r="HJ29" s="465"/>
      <c r="HK29" s="465"/>
      <c r="HL29" s="465"/>
      <c r="HM29" s="465"/>
      <c r="HN29" s="465"/>
      <c r="HO29" s="465"/>
      <c r="HP29" s="465"/>
      <c r="HQ29" s="465"/>
      <c r="HR29" s="465"/>
      <c r="HS29" s="465"/>
      <c r="HT29" s="465"/>
      <c r="HU29" s="465"/>
      <c r="HV29" s="465"/>
      <c r="HW29" s="465"/>
      <c r="HX29" s="465"/>
      <c r="HY29" s="465"/>
      <c r="HZ29" s="465"/>
      <c r="IA29" s="465"/>
      <c r="IB29" s="465"/>
      <c r="IC29" s="465"/>
      <c r="ID29" s="465"/>
      <c r="IE29" s="465"/>
      <c r="IF29" s="465"/>
      <c r="IG29" s="465"/>
      <c r="IH29" s="465"/>
      <c r="II29" s="465"/>
      <c r="IJ29" s="465"/>
      <c r="IK29" s="465"/>
      <c r="IL29" s="465"/>
      <c r="IM29" s="465"/>
      <c r="IN29" s="465"/>
      <c r="IO29" s="465"/>
      <c r="IP29" s="465"/>
      <c r="IQ29" s="465"/>
      <c r="IR29" s="465"/>
      <c r="IS29" s="465"/>
      <c r="IT29" s="465"/>
      <c r="IU29" s="465"/>
    </row>
    <row r="30" spans="1:255" s="96" customFormat="1" ht="9.75" customHeight="1" x14ac:dyDescent="0.2">
      <c r="A30" s="103"/>
      <c r="B30" s="478"/>
      <c r="C30" s="479"/>
      <c r="D30" s="479"/>
      <c r="E30" s="480"/>
      <c r="F30" s="364"/>
      <c r="G30" s="364"/>
      <c r="H30" s="366"/>
      <c r="I30" s="103"/>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c r="AV30" s="465"/>
      <c r="AW30" s="465"/>
      <c r="AX30" s="465"/>
      <c r="AY30" s="465"/>
      <c r="AZ30" s="465"/>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c r="BX30" s="465"/>
      <c r="BY30" s="465"/>
      <c r="BZ30" s="465"/>
      <c r="CA30" s="465"/>
      <c r="CB30" s="465"/>
      <c r="CC30" s="465"/>
      <c r="CD30" s="465"/>
      <c r="CE30" s="465"/>
      <c r="CF30" s="465"/>
      <c r="CG30" s="465"/>
      <c r="CH30" s="465"/>
      <c r="CI30" s="465"/>
      <c r="CJ30" s="465"/>
      <c r="CK30" s="465"/>
      <c r="CL30" s="465"/>
      <c r="CM30" s="465"/>
      <c r="CN30" s="465"/>
      <c r="CO30" s="465"/>
      <c r="CP30" s="465"/>
      <c r="CQ30" s="465"/>
      <c r="CR30" s="465"/>
      <c r="CS30" s="465"/>
      <c r="CT30" s="465"/>
      <c r="CU30" s="465"/>
      <c r="CV30" s="465"/>
      <c r="CW30" s="465"/>
      <c r="CX30" s="465"/>
      <c r="CY30" s="465"/>
      <c r="CZ30" s="465"/>
      <c r="DA30" s="465"/>
      <c r="DB30" s="465"/>
      <c r="DC30" s="465"/>
      <c r="DD30" s="465"/>
      <c r="DE30" s="465"/>
      <c r="DF30" s="465"/>
      <c r="DG30" s="465"/>
      <c r="DH30" s="465"/>
      <c r="DI30" s="465"/>
      <c r="DJ30" s="465"/>
      <c r="DK30" s="465"/>
      <c r="DL30" s="465"/>
      <c r="DM30" s="465"/>
      <c r="DN30" s="465"/>
      <c r="DO30" s="465"/>
      <c r="DP30" s="465"/>
      <c r="DQ30" s="465"/>
      <c r="DR30" s="465"/>
      <c r="DS30" s="465"/>
      <c r="DT30" s="465"/>
      <c r="DU30" s="465"/>
      <c r="DV30" s="465"/>
      <c r="DW30" s="465"/>
      <c r="DX30" s="465"/>
      <c r="DY30" s="465"/>
      <c r="DZ30" s="465"/>
      <c r="EA30" s="465"/>
      <c r="EB30" s="465"/>
      <c r="EC30" s="465"/>
      <c r="ED30" s="465"/>
      <c r="EE30" s="465"/>
      <c r="EF30" s="465"/>
      <c r="EG30" s="465"/>
      <c r="EH30" s="465"/>
      <c r="EI30" s="465"/>
      <c r="EJ30" s="465"/>
      <c r="EK30" s="465"/>
      <c r="EL30" s="465"/>
      <c r="EM30" s="465"/>
      <c r="EN30" s="465"/>
      <c r="EO30" s="465"/>
      <c r="EP30" s="465"/>
      <c r="EQ30" s="465"/>
      <c r="ER30" s="465"/>
      <c r="ES30" s="465"/>
      <c r="ET30" s="465"/>
      <c r="EU30" s="465"/>
      <c r="EV30" s="465"/>
      <c r="EW30" s="465"/>
      <c r="EX30" s="465"/>
      <c r="EY30" s="465"/>
      <c r="EZ30" s="465"/>
      <c r="FA30" s="465"/>
      <c r="FB30" s="465"/>
      <c r="FC30" s="465"/>
      <c r="FD30" s="465"/>
      <c r="FE30" s="465"/>
      <c r="FF30" s="465"/>
      <c r="FG30" s="465"/>
      <c r="FH30" s="465"/>
      <c r="FI30" s="465"/>
      <c r="FJ30" s="465"/>
      <c r="FK30" s="465"/>
      <c r="FL30" s="465"/>
      <c r="FM30" s="465"/>
      <c r="FN30" s="465"/>
      <c r="FO30" s="465"/>
      <c r="FP30" s="465"/>
      <c r="FQ30" s="465"/>
      <c r="FR30" s="465"/>
      <c r="FS30" s="465"/>
      <c r="FT30" s="465"/>
      <c r="FU30" s="465"/>
      <c r="FV30" s="465"/>
      <c r="FW30" s="465"/>
      <c r="FX30" s="465"/>
      <c r="FY30" s="465"/>
      <c r="FZ30" s="465"/>
      <c r="GA30" s="465"/>
      <c r="GB30" s="465"/>
      <c r="GC30" s="465"/>
      <c r="GD30" s="465"/>
      <c r="GE30" s="465"/>
      <c r="GF30" s="465"/>
      <c r="GG30" s="465"/>
      <c r="GH30" s="465"/>
      <c r="GI30" s="465"/>
      <c r="GJ30" s="465"/>
      <c r="GK30" s="465"/>
      <c r="GL30" s="465"/>
      <c r="GM30" s="465"/>
      <c r="GN30" s="465"/>
      <c r="GO30" s="465"/>
      <c r="GP30" s="465"/>
      <c r="GQ30" s="465"/>
      <c r="GR30" s="465"/>
      <c r="GS30" s="465"/>
      <c r="GT30" s="465"/>
      <c r="GU30" s="465"/>
      <c r="GV30" s="465"/>
      <c r="GW30" s="465"/>
      <c r="GX30" s="465"/>
      <c r="GY30" s="465"/>
      <c r="GZ30" s="465"/>
      <c r="HA30" s="465"/>
      <c r="HB30" s="465"/>
      <c r="HC30" s="465"/>
      <c r="HD30" s="465"/>
      <c r="HE30" s="465"/>
      <c r="HF30" s="465"/>
      <c r="HG30" s="465"/>
      <c r="HH30" s="465"/>
      <c r="HI30" s="465"/>
      <c r="HJ30" s="465"/>
      <c r="HK30" s="465"/>
      <c r="HL30" s="465"/>
      <c r="HM30" s="465"/>
      <c r="HN30" s="465"/>
      <c r="HO30" s="465"/>
      <c r="HP30" s="465"/>
      <c r="HQ30" s="465"/>
      <c r="HR30" s="465"/>
      <c r="HS30" s="465"/>
      <c r="HT30" s="465"/>
      <c r="HU30" s="465"/>
      <c r="HV30" s="465"/>
      <c r="HW30" s="465"/>
      <c r="HX30" s="465"/>
      <c r="HY30" s="465"/>
      <c r="HZ30" s="465"/>
      <c r="IA30" s="465"/>
      <c r="IB30" s="465"/>
      <c r="IC30" s="465"/>
      <c r="ID30" s="465"/>
      <c r="IE30" s="465"/>
      <c r="IF30" s="465"/>
      <c r="IG30" s="465"/>
      <c r="IH30" s="465"/>
      <c r="II30" s="465"/>
      <c r="IJ30" s="465"/>
      <c r="IK30" s="465"/>
      <c r="IL30" s="465"/>
      <c r="IM30" s="465"/>
      <c r="IN30" s="465"/>
      <c r="IO30" s="465"/>
      <c r="IP30" s="465"/>
      <c r="IQ30" s="465"/>
      <c r="IR30" s="465"/>
      <c r="IS30" s="465"/>
      <c r="IT30" s="465"/>
      <c r="IU30" s="465"/>
    </row>
    <row r="31" spans="1:255" s="96" customFormat="1" ht="9.75" customHeight="1" x14ac:dyDescent="0.2">
      <c r="A31" s="103"/>
      <c r="B31" s="455"/>
      <c r="C31" s="456"/>
      <c r="D31" s="456"/>
      <c r="E31" s="457"/>
      <c r="F31" s="484">
        <f>'Monthly Systematic wdrawal '!L49</f>
        <v>0</v>
      </c>
      <c r="G31" s="484">
        <f t="shared" si="1"/>
        <v>0</v>
      </c>
      <c r="H31" s="485">
        <f t="shared" si="1"/>
        <v>0</v>
      </c>
      <c r="I31" s="103"/>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5"/>
      <c r="AY31" s="465"/>
      <c r="AZ31" s="465"/>
      <c r="BA31" s="465"/>
      <c r="BB31" s="465"/>
      <c r="BC31" s="465"/>
      <c r="BD31" s="465"/>
      <c r="BE31" s="465"/>
      <c r="BF31" s="465"/>
      <c r="BG31" s="465"/>
      <c r="BH31" s="465"/>
      <c r="BI31" s="465"/>
      <c r="BJ31" s="465"/>
      <c r="BK31" s="465"/>
      <c r="BL31" s="465"/>
      <c r="BM31" s="465"/>
      <c r="BN31" s="465"/>
      <c r="BO31" s="465"/>
      <c r="BP31" s="465"/>
      <c r="BQ31" s="465"/>
      <c r="BR31" s="465"/>
      <c r="BS31" s="465"/>
      <c r="BT31" s="465"/>
      <c r="BU31" s="465"/>
      <c r="BV31" s="465"/>
      <c r="BW31" s="465"/>
      <c r="BX31" s="465"/>
      <c r="BY31" s="465"/>
      <c r="BZ31" s="465"/>
      <c r="CA31" s="465"/>
      <c r="CB31" s="465"/>
      <c r="CC31" s="465"/>
      <c r="CD31" s="465"/>
      <c r="CE31" s="465"/>
      <c r="CF31" s="465"/>
      <c r="CG31" s="465"/>
      <c r="CH31" s="465"/>
      <c r="CI31" s="465"/>
      <c r="CJ31" s="465"/>
      <c r="CK31" s="465"/>
      <c r="CL31" s="465"/>
      <c r="CM31" s="465"/>
      <c r="CN31" s="465"/>
      <c r="CO31" s="465"/>
      <c r="CP31" s="465"/>
      <c r="CQ31" s="465"/>
      <c r="CR31" s="465"/>
      <c r="CS31" s="465"/>
      <c r="CT31" s="465"/>
      <c r="CU31" s="465"/>
      <c r="CV31" s="465"/>
      <c r="CW31" s="465"/>
      <c r="CX31" s="465"/>
      <c r="CY31" s="465"/>
      <c r="CZ31" s="465"/>
      <c r="DA31" s="465"/>
      <c r="DB31" s="465"/>
      <c r="DC31" s="465"/>
      <c r="DD31" s="465"/>
      <c r="DE31" s="465"/>
      <c r="DF31" s="465"/>
      <c r="DG31" s="465"/>
      <c r="DH31" s="465"/>
      <c r="DI31" s="465"/>
      <c r="DJ31" s="465"/>
      <c r="DK31" s="465"/>
      <c r="DL31" s="465"/>
      <c r="DM31" s="465"/>
      <c r="DN31" s="465"/>
      <c r="DO31" s="465"/>
      <c r="DP31" s="465"/>
      <c r="DQ31" s="465"/>
      <c r="DR31" s="465"/>
      <c r="DS31" s="465"/>
      <c r="DT31" s="465"/>
      <c r="DU31" s="465"/>
      <c r="DV31" s="465"/>
      <c r="DW31" s="465"/>
      <c r="DX31" s="465"/>
      <c r="DY31" s="465"/>
      <c r="DZ31" s="465"/>
      <c r="EA31" s="465"/>
      <c r="EB31" s="465"/>
      <c r="EC31" s="465"/>
      <c r="ED31" s="465"/>
      <c r="EE31" s="465"/>
      <c r="EF31" s="465"/>
      <c r="EG31" s="465"/>
      <c r="EH31" s="465"/>
      <c r="EI31" s="465"/>
      <c r="EJ31" s="465"/>
      <c r="EK31" s="465"/>
      <c r="EL31" s="465"/>
      <c r="EM31" s="465"/>
      <c r="EN31" s="465"/>
      <c r="EO31" s="465"/>
      <c r="EP31" s="465"/>
      <c r="EQ31" s="465"/>
      <c r="ER31" s="465"/>
      <c r="ES31" s="465"/>
      <c r="ET31" s="465"/>
      <c r="EU31" s="465"/>
      <c r="EV31" s="465"/>
      <c r="EW31" s="465"/>
      <c r="EX31" s="465"/>
      <c r="EY31" s="465"/>
      <c r="EZ31" s="465"/>
      <c r="FA31" s="465"/>
      <c r="FB31" s="465"/>
      <c r="FC31" s="465"/>
      <c r="FD31" s="465"/>
      <c r="FE31" s="465"/>
      <c r="FF31" s="465"/>
      <c r="FG31" s="465"/>
      <c r="FH31" s="465"/>
      <c r="FI31" s="465"/>
      <c r="FJ31" s="465"/>
      <c r="FK31" s="465"/>
      <c r="FL31" s="465"/>
      <c r="FM31" s="465"/>
      <c r="FN31" s="465"/>
      <c r="FO31" s="465"/>
      <c r="FP31" s="465"/>
      <c r="FQ31" s="465"/>
      <c r="FR31" s="465"/>
      <c r="FS31" s="465"/>
      <c r="FT31" s="465"/>
      <c r="FU31" s="465"/>
      <c r="FV31" s="465"/>
      <c r="FW31" s="465"/>
      <c r="FX31" s="465"/>
      <c r="FY31" s="465"/>
      <c r="FZ31" s="465"/>
      <c r="GA31" s="465"/>
      <c r="GB31" s="465"/>
      <c r="GC31" s="465"/>
      <c r="GD31" s="465"/>
      <c r="GE31" s="465"/>
      <c r="GF31" s="465"/>
      <c r="GG31" s="465"/>
      <c r="GH31" s="465"/>
      <c r="GI31" s="465"/>
      <c r="GJ31" s="465"/>
      <c r="GK31" s="465"/>
      <c r="GL31" s="465"/>
      <c r="GM31" s="465"/>
      <c r="GN31" s="465"/>
      <c r="GO31" s="465"/>
      <c r="GP31" s="465"/>
      <c r="GQ31" s="465"/>
      <c r="GR31" s="465"/>
      <c r="GS31" s="465"/>
      <c r="GT31" s="465"/>
      <c r="GU31" s="465"/>
      <c r="GV31" s="465"/>
      <c r="GW31" s="465"/>
      <c r="GX31" s="465"/>
      <c r="GY31" s="465"/>
      <c r="GZ31" s="465"/>
      <c r="HA31" s="465"/>
      <c r="HB31" s="465"/>
      <c r="HC31" s="465"/>
      <c r="HD31" s="465"/>
      <c r="HE31" s="465"/>
      <c r="HF31" s="465"/>
      <c r="HG31" s="465"/>
      <c r="HH31" s="465"/>
      <c r="HI31" s="465"/>
      <c r="HJ31" s="465"/>
      <c r="HK31" s="465"/>
      <c r="HL31" s="465"/>
      <c r="HM31" s="465"/>
      <c r="HN31" s="465"/>
      <c r="HO31" s="465"/>
      <c r="HP31" s="465"/>
      <c r="HQ31" s="465"/>
      <c r="HR31" s="465"/>
      <c r="HS31" s="465"/>
      <c r="HT31" s="465"/>
      <c r="HU31" s="465"/>
      <c r="HV31" s="465"/>
      <c r="HW31" s="465"/>
      <c r="HX31" s="465"/>
      <c r="HY31" s="465"/>
      <c r="HZ31" s="465"/>
      <c r="IA31" s="465"/>
      <c r="IB31" s="465"/>
      <c r="IC31" s="465"/>
      <c r="ID31" s="465"/>
      <c r="IE31" s="465"/>
      <c r="IF31" s="465"/>
      <c r="IG31" s="465"/>
      <c r="IH31" s="465"/>
      <c r="II31" s="465"/>
      <c r="IJ31" s="465"/>
      <c r="IK31" s="465"/>
      <c r="IL31" s="465"/>
      <c r="IM31" s="465"/>
      <c r="IN31" s="465"/>
      <c r="IO31" s="465"/>
      <c r="IP31" s="465"/>
      <c r="IQ31" s="465"/>
      <c r="IR31" s="465"/>
      <c r="IS31" s="465"/>
      <c r="IT31" s="465"/>
      <c r="IU31" s="465"/>
    </row>
    <row r="32" spans="1:255" s="96" customFormat="1" ht="13.5" customHeight="1" x14ac:dyDescent="0.2">
      <c r="A32" s="103"/>
      <c r="B32" s="276"/>
      <c r="C32" s="252"/>
      <c r="D32" s="252"/>
      <c r="E32" s="253"/>
      <c r="F32" s="364"/>
      <c r="G32" s="364"/>
      <c r="H32" s="366"/>
      <c r="I32" s="103"/>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65"/>
      <c r="BY32" s="465"/>
      <c r="BZ32" s="465"/>
      <c r="CA32" s="465"/>
      <c r="CB32" s="465"/>
      <c r="CC32" s="465"/>
      <c r="CD32" s="465"/>
      <c r="CE32" s="465"/>
      <c r="CF32" s="465"/>
      <c r="CG32" s="465"/>
      <c r="CH32" s="465"/>
      <c r="CI32" s="465"/>
      <c r="CJ32" s="465"/>
      <c r="CK32" s="465"/>
      <c r="CL32" s="465"/>
      <c r="CM32" s="465"/>
      <c r="CN32" s="465"/>
      <c r="CO32" s="465"/>
      <c r="CP32" s="465"/>
      <c r="CQ32" s="465"/>
      <c r="CR32" s="465"/>
      <c r="CS32" s="465"/>
      <c r="CT32" s="465"/>
      <c r="CU32" s="465"/>
      <c r="CV32" s="465"/>
      <c r="CW32" s="465"/>
      <c r="CX32" s="465"/>
      <c r="CY32" s="465"/>
      <c r="CZ32" s="465"/>
      <c r="DA32" s="465"/>
      <c r="DB32" s="465"/>
      <c r="DC32" s="465"/>
      <c r="DD32" s="465"/>
      <c r="DE32" s="465"/>
      <c r="DF32" s="465"/>
      <c r="DG32" s="465"/>
      <c r="DH32" s="465"/>
      <c r="DI32" s="465"/>
      <c r="DJ32" s="465"/>
      <c r="DK32" s="465"/>
      <c r="DL32" s="465"/>
      <c r="DM32" s="465"/>
      <c r="DN32" s="465"/>
      <c r="DO32" s="465"/>
      <c r="DP32" s="465"/>
      <c r="DQ32" s="465"/>
      <c r="DR32" s="465"/>
      <c r="DS32" s="465"/>
      <c r="DT32" s="465"/>
      <c r="DU32" s="465"/>
      <c r="DV32" s="465"/>
      <c r="DW32" s="465"/>
      <c r="DX32" s="465"/>
      <c r="DY32" s="465"/>
      <c r="DZ32" s="465"/>
      <c r="EA32" s="465"/>
      <c r="EB32" s="465"/>
      <c r="EC32" s="465"/>
      <c r="ED32" s="465"/>
      <c r="EE32" s="465"/>
      <c r="EF32" s="465"/>
      <c r="EG32" s="465"/>
      <c r="EH32" s="465"/>
      <c r="EI32" s="465"/>
      <c r="EJ32" s="465"/>
      <c r="EK32" s="465"/>
      <c r="EL32" s="465"/>
      <c r="EM32" s="465"/>
      <c r="EN32" s="465"/>
      <c r="EO32" s="465"/>
      <c r="EP32" s="465"/>
      <c r="EQ32" s="465"/>
      <c r="ER32" s="465"/>
      <c r="ES32" s="465"/>
      <c r="ET32" s="465"/>
      <c r="EU32" s="465"/>
      <c r="EV32" s="465"/>
      <c r="EW32" s="465"/>
      <c r="EX32" s="465"/>
      <c r="EY32" s="465"/>
      <c r="EZ32" s="465"/>
      <c r="FA32" s="465"/>
      <c r="FB32" s="465"/>
      <c r="FC32" s="465"/>
      <c r="FD32" s="465"/>
      <c r="FE32" s="465"/>
      <c r="FF32" s="465"/>
      <c r="FG32" s="465"/>
      <c r="FH32" s="465"/>
      <c r="FI32" s="465"/>
      <c r="FJ32" s="465"/>
      <c r="FK32" s="465"/>
      <c r="FL32" s="465"/>
      <c r="FM32" s="465"/>
      <c r="FN32" s="465"/>
      <c r="FO32" s="465"/>
      <c r="FP32" s="465"/>
      <c r="FQ32" s="465"/>
      <c r="FR32" s="465"/>
      <c r="FS32" s="465"/>
      <c r="FT32" s="465"/>
      <c r="FU32" s="465"/>
      <c r="FV32" s="465"/>
      <c r="FW32" s="465"/>
      <c r="FX32" s="465"/>
      <c r="FY32" s="465"/>
      <c r="FZ32" s="465"/>
      <c r="GA32" s="465"/>
      <c r="GB32" s="465"/>
      <c r="GC32" s="465"/>
      <c r="GD32" s="465"/>
      <c r="GE32" s="465"/>
      <c r="GF32" s="465"/>
      <c r="GG32" s="465"/>
      <c r="GH32" s="465"/>
      <c r="GI32" s="465"/>
      <c r="GJ32" s="465"/>
      <c r="GK32" s="465"/>
      <c r="GL32" s="465"/>
      <c r="GM32" s="465"/>
      <c r="GN32" s="465"/>
      <c r="GO32" s="465"/>
      <c r="GP32" s="465"/>
      <c r="GQ32" s="465"/>
      <c r="GR32" s="465"/>
      <c r="GS32" s="465"/>
      <c r="GT32" s="465"/>
      <c r="GU32" s="465"/>
      <c r="GV32" s="465"/>
      <c r="GW32" s="465"/>
      <c r="GX32" s="465"/>
      <c r="GY32" s="465"/>
      <c r="GZ32" s="465"/>
      <c r="HA32" s="465"/>
      <c r="HB32" s="465"/>
      <c r="HC32" s="465"/>
      <c r="HD32" s="465"/>
      <c r="HE32" s="465"/>
      <c r="HF32" s="465"/>
      <c r="HG32" s="465"/>
      <c r="HH32" s="465"/>
      <c r="HI32" s="465"/>
      <c r="HJ32" s="465"/>
      <c r="HK32" s="465"/>
      <c r="HL32" s="465"/>
      <c r="HM32" s="465"/>
      <c r="HN32" s="465"/>
      <c r="HO32" s="465"/>
      <c r="HP32" s="465"/>
      <c r="HQ32" s="465"/>
      <c r="HR32" s="465"/>
      <c r="HS32" s="465"/>
      <c r="HT32" s="465"/>
      <c r="HU32" s="465"/>
      <c r="HV32" s="465"/>
      <c r="HW32" s="465"/>
      <c r="HX32" s="465"/>
      <c r="HY32" s="465"/>
      <c r="HZ32" s="465"/>
      <c r="IA32" s="465"/>
      <c r="IB32" s="465"/>
      <c r="IC32" s="465"/>
      <c r="ID32" s="465"/>
      <c r="IE32" s="465"/>
      <c r="IF32" s="465"/>
      <c r="IG32" s="465"/>
      <c r="IH32" s="465"/>
      <c r="II32" s="465"/>
      <c r="IJ32" s="465"/>
      <c r="IK32" s="465"/>
      <c r="IL32" s="465"/>
      <c r="IM32" s="465"/>
      <c r="IN32" s="465"/>
      <c r="IO32" s="465"/>
      <c r="IP32" s="465"/>
      <c r="IQ32" s="465"/>
      <c r="IR32" s="465"/>
      <c r="IS32" s="465"/>
      <c r="IT32" s="465"/>
      <c r="IU32" s="465"/>
    </row>
    <row r="33" spans="1:255" s="96" customFormat="1" ht="17.25" customHeight="1" x14ac:dyDescent="0.2">
      <c r="A33" s="103"/>
      <c r="B33" s="380" t="s">
        <v>140</v>
      </c>
      <c r="C33" s="252"/>
      <c r="D33" s="252"/>
      <c r="E33" s="253"/>
      <c r="F33" s="364"/>
      <c r="G33" s="364"/>
      <c r="H33" s="366"/>
      <c r="I33" s="103"/>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c r="BX33" s="465"/>
      <c r="BY33" s="465"/>
      <c r="BZ33" s="465"/>
      <c r="CA33" s="465"/>
      <c r="CB33" s="465"/>
      <c r="CC33" s="465"/>
      <c r="CD33" s="465"/>
      <c r="CE33" s="465"/>
      <c r="CF33" s="465"/>
      <c r="CG33" s="465"/>
      <c r="CH33" s="465"/>
      <c r="CI33" s="465"/>
      <c r="CJ33" s="465"/>
      <c r="CK33" s="465"/>
      <c r="CL33" s="465"/>
      <c r="CM33" s="465"/>
      <c r="CN33" s="465"/>
      <c r="CO33" s="465"/>
      <c r="CP33" s="465"/>
      <c r="CQ33" s="465"/>
      <c r="CR33" s="465"/>
      <c r="CS33" s="465"/>
      <c r="CT33" s="465"/>
      <c r="CU33" s="465"/>
      <c r="CV33" s="465"/>
      <c r="CW33" s="465"/>
      <c r="CX33" s="465"/>
      <c r="CY33" s="465"/>
      <c r="CZ33" s="465"/>
      <c r="DA33" s="465"/>
      <c r="DB33" s="465"/>
      <c r="DC33" s="465"/>
      <c r="DD33" s="465"/>
      <c r="DE33" s="465"/>
      <c r="DF33" s="465"/>
      <c r="DG33" s="465"/>
      <c r="DH33" s="465"/>
      <c r="DI33" s="465"/>
      <c r="DJ33" s="465"/>
      <c r="DK33" s="465"/>
      <c r="DL33" s="465"/>
      <c r="DM33" s="465"/>
      <c r="DN33" s="465"/>
      <c r="DO33" s="465"/>
      <c r="DP33" s="465"/>
      <c r="DQ33" s="465"/>
      <c r="DR33" s="465"/>
      <c r="DS33" s="465"/>
      <c r="DT33" s="465"/>
      <c r="DU33" s="465"/>
      <c r="DV33" s="465"/>
      <c r="DW33" s="465"/>
      <c r="DX33" s="465"/>
      <c r="DY33" s="465"/>
      <c r="DZ33" s="465"/>
      <c r="EA33" s="465"/>
      <c r="EB33" s="465"/>
      <c r="EC33" s="465"/>
      <c r="ED33" s="465"/>
      <c r="EE33" s="465"/>
      <c r="EF33" s="465"/>
      <c r="EG33" s="465"/>
      <c r="EH33" s="465"/>
      <c r="EI33" s="465"/>
      <c r="EJ33" s="465"/>
      <c r="EK33" s="465"/>
      <c r="EL33" s="465"/>
      <c r="EM33" s="465"/>
      <c r="EN33" s="465"/>
      <c r="EO33" s="465"/>
      <c r="EP33" s="465"/>
      <c r="EQ33" s="465"/>
      <c r="ER33" s="465"/>
      <c r="ES33" s="465"/>
      <c r="ET33" s="465"/>
      <c r="EU33" s="465"/>
      <c r="EV33" s="465"/>
      <c r="EW33" s="465"/>
      <c r="EX33" s="465"/>
      <c r="EY33" s="465"/>
      <c r="EZ33" s="465"/>
      <c r="FA33" s="465"/>
      <c r="FB33" s="465"/>
      <c r="FC33" s="465"/>
      <c r="FD33" s="465"/>
      <c r="FE33" s="465"/>
      <c r="FF33" s="465"/>
      <c r="FG33" s="465"/>
      <c r="FH33" s="465"/>
      <c r="FI33" s="465"/>
      <c r="FJ33" s="465"/>
      <c r="FK33" s="465"/>
      <c r="FL33" s="465"/>
      <c r="FM33" s="465"/>
      <c r="FN33" s="465"/>
      <c r="FO33" s="465"/>
      <c r="FP33" s="465"/>
      <c r="FQ33" s="465"/>
      <c r="FR33" s="465"/>
      <c r="FS33" s="465"/>
      <c r="FT33" s="465"/>
      <c r="FU33" s="465"/>
      <c r="FV33" s="465"/>
      <c r="FW33" s="465"/>
      <c r="FX33" s="465"/>
      <c r="FY33" s="465"/>
      <c r="FZ33" s="465"/>
      <c r="GA33" s="465"/>
      <c r="GB33" s="465"/>
      <c r="GC33" s="465"/>
      <c r="GD33" s="465"/>
      <c r="GE33" s="465"/>
      <c r="GF33" s="465"/>
      <c r="GG33" s="465"/>
      <c r="GH33" s="465"/>
      <c r="GI33" s="465"/>
      <c r="GJ33" s="465"/>
      <c r="GK33" s="465"/>
      <c r="GL33" s="465"/>
      <c r="GM33" s="465"/>
      <c r="GN33" s="465"/>
      <c r="GO33" s="465"/>
      <c r="GP33" s="465"/>
      <c r="GQ33" s="465"/>
      <c r="GR33" s="465"/>
      <c r="GS33" s="465"/>
      <c r="GT33" s="465"/>
      <c r="GU33" s="465"/>
      <c r="GV33" s="465"/>
      <c r="GW33" s="465"/>
      <c r="GX33" s="465"/>
      <c r="GY33" s="465"/>
      <c r="GZ33" s="465"/>
      <c r="HA33" s="465"/>
      <c r="HB33" s="465"/>
      <c r="HC33" s="465"/>
      <c r="HD33" s="465"/>
      <c r="HE33" s="465"/>
      <c r="HF33" s="465"/>
      <c r="HG33" s="465"/>
      <c r="HH33" s="465"/>
      <c r="HI33" s="465"/>
      <c r="HJ33" s="465"/>
      <c r="HK33" s="465"/>
      <c r="HL33" s="465"/>
      <c r="HM33" s="465"/>
      <c r="HN33" s="465"/>
      <c r="HO33" s="465"/>
      <c r="HP33" s="465"/>
      <c r="HQ33" s="465"/>
      <c r="HR33" s="465"/>
      <c r="HS33" s="465"/>
      <c r="HT33" s="465"/>
      <c r="HU33" s="465"/>
      <c r="HV33" s="465"/>
      <c r="HW33" s="465"/>
      <c r="HX33" s="465"/>
      <c r="HY33" s="465"/>
      <c r="HZ33" s="465"/>
      <c r="IA33" s="465"/>
      <c r="IB33" s="465"/>
      <c r="IC33" s="465"/>
      <c r="ID33" s="465"/>
      <c r="IE33" s="465"/>
      <c r="IF33" s="465"/>
      <c r="IG33" s="465"/>
      <c r="IH33" s="465"/>
      <c r="II33" s="465"/>
      <c r="IJ33" s="465"/>
      <c r="IK33" s="465"/>
      <c r="IL33" s="465"/>
      <c r="IM33" s="465"/>
      <c r="IN33" s="465"/>
      <c r="IO33" s="465"/>
      <c r="IP33" s="465"/>
      <c r="IQ33" s="465"/>
      <c r="IR33" s="465"/>
      <c r="IS33" s="465"/>
      <c r="IT33" s="465"/>
      <c r="IU33" s="465"/>
    </row>
    <row r="34" spans="1:255" s="96" customFormat="1" ht="17.25" hidden="1" customHeight="1" x14ac:dyDescent="0.2">
      <c r="A34" s="103"/>
      <c r="B34" s="276"/>
      <c r="C34" s="252"/>
      <c r="D34" s="252"/>
      <c r="E34" s="253"/>
      <c r="F34" s="364">
        <f>'Monthly Systematic wdrawal '!L52</f>
        <v>0</v>
      </c>
      <c r="G34" s="364">
        <f t="shared" si="1"/>
        <v>0</v>
      </c>
      <c r="H34" s="366">
        <f t="shared" si="1"/>
        <v>0</v>
      </c>
      <c r="I34" s="103"/>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c r="BX34" s="465"/>
      <c r="BY34" s="465"/>
      <c r="BZ34" s="465"/>
      <c r="CA34" s="465"/>
      <c r="CB34" s="465"/>
      <c r="CC34" s="465"/>
      <c r="CD34" s="465"/>
      <c r="CE34" s="465"/>
      <c r="CF34" s="465"/>
      <c r="CG34" s="465"/>
      <c r="CH34" s="465"/>
      <c r="CI34" s="465"/>
      <c r="CJ34" s="465"/>
      <c r="CK34" s="465"/>
      <c r="CL34" s="465"/>
      <c r="CM34" s="465"/>
      <c r="CN34" s="465"/>
      <c r="CO34" s="465"/>
      <c r="CP34" s="465"/>
      <c r="CQ34" s="465"/>
      <c r="CR34" s="465"/>
      <c r="CS34" s="465"/>
      <c r="CT34" s="465"/>
      <c r="CU34" s="465"/>
      <c r="CV34" s="465"/>
      <c r="CW34" s="465"/>
      <c r="CX34" s="465"/>
      <c r="CY34" s="465"/>
      <c r="CZ34" s="465"/>
      <c r="DA34" s="465"/>
      <c r="DB34" s="465"/>
      <c r="DC34" s="465"/>
      <c r="DD34" s="465"/>
      <c r="DE34" s="465"/>
      <c r="DF34" s="465"/>
      <c r="DG34" s="465"/>
      <c r="DH34" s="465"/>
      <c r="DI34" s="465"/>
      <c r="DJ34" s="465"/>
      <c r="DK34" s="465"/>
      <c r="DL34" s="465"/>
      <c r="DM34" s="465"/>
      <c r="DN34" s="465"/>
      <c r="DO34" s="465"/>
      <c r="DP34" s="465"/>
      <c r="DQ34" s="465"/>
      <c r="DR34" s="465"/>
      <c r="DS34" s="465"/>
      <c r="DT34" s="465"/>
      <c r="DU34" s="465"/>
      <c r="DV34" s="465"/>
      <c r="DW34" s="465"/>
      <c r="DX34" s="465"/>
      <c r="DY34" s="465"/>
      <c r="DZ34" s="465"/>
      <c r="EA34" s="465"/>
      <c r="EB34" s="465"/>
      <c r="EC34" s="465"/>
      <c r="ED34" s="465"/>
      <c r="EE34" s="465"/>
      <c r="EF34" s="465"/>
      <c r="EG34" s="465"/>
      <c r="EH34" s="465"/>
      <c r="EI34" s="465"/>
      <c r="EJ34" s="465"/>
      <c r="EK34" s="465"/>
      <c r="EL34" s="465"/>
      <c r="EM34" s="465"/>
      <c r="EN34" s="465"/>
      <c r="EO34" s="465"/>
      <c r="EP34" s="465"/>
      <c r="EQ34" s="465"/>
      <c r="ER34" s="465"/>
      <c r="ES34" s="465"/>
      <c r="ET34" s="465"/>
      <c r="EU34" s="465"/>
      <c r="EV34" s="465"/>
      <c r="EW34" s="465"/>
      <c r="EX34" s="465"/>
      <c r="EY34" s="465"/>
      <c r="EZ34" s="465"/>
      <c r="FA34" s="465"/>
      <c r="FB34" s="465"/>
      <c r="FC34" s="465"/>
      <c r="FD34" s="465"/>
      <c r="FE34" s="465"/>
      <c r="FF34" s="465"/>
      <c r="FG34" s="465"/>
      <c r="FH34" s="465"/>
      <c r="FI34" s="465"/>
      <c r="FJ34" s="465"/>
      <c r="FK34" s="465"/>
      <c r="FL34" s="465"/>
      <c r="FM34" s="465"/>
      <c r="FN34" s="465"/>
      <c r="FO34" s="465"/>
      <c r="FP34" s="465"/>
      <c r="FQ34" s="465"/>
      <c r="FR34" s="465"/>
      <c r="FS34" s="465"/>
      <c r="FT34" s="465"/>
      <c r="FU34" s="465"/>
      <c r="FV34" s="465"/>
      <c r="FW34" s="465"/>
      <c r="FX34" s="465"/>
      <c r="FY34" s="465"/>
      <c r="FZ34" s="465"/>
      <c r="GA34" s="465"/>
      <c r="GB34" s="465"/>
      <c r="GC34" s="465"/>
      <c r="GD34" s="465"/>
      <c r="GE34" s="465"/>
      <c r="GF34" s="465"/>
      <c r="GG34" s="465"/>
      <c r="GH34" s="465"/>
      <c r="GI34" s="465"/>
      <c r="GJ34" s="465"/>
      <c r="GK34" s="465"/>
      <c r="GL34" s="465"/>
      <c r="GM34" s="465"/>
      <c r="GN34" s="465"/>
      <c r="GO34" s="465"/>
      <c r="GP34" s="465"/>
      <c r="GQ34" s="465"/>
      <c r="GR34" s="465"/>
      <c r="GS34" s="465"/>
      <c r="GT34" s="465"/>
      <c r="GU34" s="465"/>
      <c r="GV34" s="465"/>
      <c r="GW34" s="465"/>
      <c r="GX34" s="465"/>
      <c r="GY34" s="465"/>
      <c r="GZ34" s="465"/>
      <c r="HA34" s="465"/>
      <c r="HB34" s="465"/>
      <c r="HC34" s="465"/>
      <c r="HD34" s="465"/>
      <c r="HE34" s="465"/>
      <c r="HF34" s="465"/>
      <c r="HG34" s="465"/>
      <c r="HH34" s="465"/>
      <c r="HI34" s="465"/>
      <c r="HJ34" s="465"/>
      <c r="HK34" s="465"/>
      <c r="HL34" s="465"/>
      <c r="HM34" s="465"/>
      <c r="HN34" s="465"/>
      <c r="HO34" s="465"/>
      <c r="HP34" s="465"/>
      <c r="HQ34" s="465"/>
      <c r="HR34" s="465"/>
      <c r="HS34" s="465"/>
      <c r="HT34" s="465"/>
      <c r="HU34" s="465"/>
      <c r="HV34" s="465"/>
      <c r="HW34" s="465"/>
      <c r="HX34" s="465"/>
      <c r="HY34" s="465"/>
      <c r="HZ34" s="465"/>
      <c r="IA34" s="465"/>
      <c r="IB34" s="465"/>
      <c r="IC34" s="465"/>
      <c r="ID34" s="465"/>
      <c r="IE34" s="465"/>
      <c r="IF34" s="465"/>
      <c r="IG34" s="465"/>
      <c r="IH34" s="465"/>
      <c r="II34" s="465"/>
      <c r="IJ34" s="465"/>
      <c r="IK34" s="465"/>
      <c r="IL34" s="465"/>
      <c r="IM34" s="465"/>
      <c r="IN34" s="465"/>
      <c r="IO34" s="465"/>
      <c r="IP34" s="465"/>
      <c r="IQ34" s="465"/>
      <c r="IR34" s="465"/>
      <c r="IS34" s="465"/>
      <c r="IT34" s="465"/>
      <c r="IU34" s="465"/>
    </row>
    <row r="35" spans="1:255" s="96" customFormat="1" ht="11.25" customHeight="1" x14ac:dyDescent="0.2">
      <c r="A35" s="103"/>
      <c r="B35" s="276"/>
      <c r="C35" s="252"/>
      <c r="D35" s="252"/>
      <c r="E35" s="253"/>
      <c r="F35" s="364"/>
      <c r="G35" s="364"/>
      <c r="H35" s="366"/>
      <c r="I35" s="103"/>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c r="BM35" s="465"/>
      <c r="BN35" s="465"/>
      <c r="BO35" s="465"/>
      <c r="BP35" s="465"/>
      <c r="BQ35" s="465"/>
      <c r="BR35" s="465"/>
      <c r="BS35" s="465"/>
      <c r="BT35" s="465"/>
      <c r="BU35" s="465"/>
      <c r="BV35" s="465"/>
      <c r="BW35" s="465"/>
      <c r="BX35" s="465"/>
      <c r="BY35" s="465"/>
      <c r="BZ35" s="465"/>
      <c r="CA35" s="465"/>
      <c r="CB35" s="465"/>
      <c r="CC35" s="465"/>
      <c r="CD35" s="465"/>
      <c r="CE35" s="465"/>
      <c r="CF35" s="465"/>
      <c r="CG35" s="465"/>
      <c r="CH35" s="465"/>
      <c r="CI35" s="465"/>
      <c r="CJ35" s="465"/>
      <c r="CK35" s="465"/>
      <c r="CL35" s="465"/>
      <c r="CM35" s="465"/>
      <c r="CN35" s="465"/>
      <c r="CO35" s="465"/>
      <c r="CP35" s="465"/>
      <c r="CQ35" s="465"/>
      <c r="CR35" s="465"/>
      <c r="CS35" s="465"/>
      <c r="CT35" s="465"/>
      <c r="CU35" s="465"/>
      <c r="CV35" s="465"/>
      <c r="CW35" s="465"/>
      <c r="CX35" s="465"/>
      <c r="CY35" s="465"/>
      <c r="CZ35" s="465"/>
      <c r="DA35" s="465"/>
      <c r="DB35" s="465"/>
      <c r="DC35" s="465"/>
      <c r="DD35" s="465"/>
      <c r="DE35" s="465"/>
      <c r="DF35" s="465"/>
      <c r="DG35" s="465"/>
      <c r="DH35" s="465"/>
      <c r="DI35" s="465"/>
      <c r="DJ35" s="465"/>
      <c r="DK35" s="465"/>
      <c r="DL35" s="465"/>
      <c r="DM35" s="465"/>
      <c r="DN35" s="465"/>
      <c r="DO35" s="465"/>
      <c r="DP35" s="465"/>
      <c r="DQ35" s="465"/>
      <c r="DR35" s="465"/>
      <c r="DS35" s="465"/>
      <c r="DT35" s="465"/>
      <c r="DU35" s="465"/>
      <c r="DV35" s="465"/>
      <c r="DW35" s="465"/>
      <c r="DX35" s="465"/>
      <c r="DY35" s="465"/>
      <c r="DZ35" s="465"/>
      <c r="EA35" s="465"/>
      <c r="EB35" s="465"/>
      <c r="EC35" s="465"/>
      <c r="ED35" s="465"/>
      <c r="EE35" s="465"/>
      <c r="EF35" s="465"/>
      <c r="EG35" s="465"/>
      <c r="EH35" s="465"/>
      <c r="EI35" s="465"/>
      <c r="EJ35" s="465"/>
      <c r="EK35" s="465"/>
      <c r="EL35" s="465"/>
      <c r="EM35" s="465"/>
      <c r="EN35" s="465"/>
      <c r="EO35" s="465"/>
      <c r="EP35" s="465"/>
      <c r="EQ35" s="465"/>
      <c r="ER35" s="465"/>
      <c r="ES35" s="465"/>
      <c r="ET35" s="465"/>
      <c r="EU35" s="465"/>
      <c r="EV35" s="465"/>
      <c r="EW35" s="465"/>
      <c r="EX35" s="465"/>
      <c r="EY35" s="465"/>
      <c r="EZ35" s="465"/>
      <c r="FA35" s="465"/>
      <c r="FB35" s="465"/>
      <c r="FC35" s="465"/>
      <c r="FD35" s="465"/>
      <c r="FE35" s="465"/>
      <c r="FF35" s="465"/>
      <c r="FG35" s="465"/>
      <c r="FH35" s="465"/>
      <c r="FI35" s="465"/>
      <c r="FJ35" s="465"/>
      <c r="FK35" s="465"/>
      <c r="FL35" s="465"/>
      <c r="FM35" s="465"/>
      <c r="FN35" s="465"/>
      <c r="FO35" s="465"/>
      <c r="FP35" s="465"/>
      <c r="FQ35" s="465"/>
      <c r="FR35" s="465"/>
      <c r="FS35" s="465"/>
      <c r="FT35" s="465"/>
      <c r="FU35" s="465"/>
      <c r="FV35" s="465"/>
      <c r="FW35" s="465"/>
      <c r="FX35" s="465"/>
      <c r="FY35" s="465"/>
      <c r="FZ35" s="465"/>
      <c r="GA35" s="465"/>
      <c r="GB35" s="465"/>
      <c r="GC35" s="465"/>
      <c r="GD35" s="465"/>
      <c r="GE35" s="465"/>
      <c r="GF35" s="465"/>
      <c r="GG35" s="465"/>
      <c r="GH35" s="465"/>
      <c r="GI35" s="465"/>
      <c r="GJ35" s="465"/>
      <c r="GK35" s="465"/>
      <c r="GL35" s="465"/>
      <c r="GM35" s="465"/>
      <c r="GN35" s="465"/>
      <c r="GO35" s="465"/>
      <c r="GP35" s="465"/>
      <c r="GQ35" s="465"/>
      <c r="GR35" s="465"/>
      <c r="GS35" s="465"/>
      <c r="GT35" s="465"/>
      <c r="GU35" s="465"/>
      <c r="GV35" s="465"/>
      <c r="GW35" s="465"/>
      <c r="GX35" s="465"/>
      <c r="GY35" s="465"/>
      <c r="GZ35" s="465"/>
      <c r="HA35" s="465"/>
      <c r="HB35" s="465"/>
      <c r="HC35" s="465"/>
      <c r="HD35" s="465"/>
      <c r="HE35" s="465"/>
      <c r="HF35" s="465"/>
      <c r="HG35" s="465"/>
      <c r="HH35" s="465"/>
      <c r="HI35" s="465"/>
      <c r="HJ35" s="465"/>
      <c r="HK35" s="465"/>
      <c r="HL35" s="465"/>
      <c r="HM35" s="465"/>
      <c r="HN35" s="465"/>
      <c r="HO35" s="465"/>
      <c r="HP35" s="465"/>
      <c r="HQ35" s="465"/>
      <c r="HR35" s="465"/>
      <c r="HS35" s="465"/>
      <c r="HT35" s="465"/>
      <c r="HU35" s="465"/>
      <c r="HV35" s="465"/>
      <c r="HW35" s="465"/>
      <c r="HX35" s="465"/>
      <c r="HY35" s="465"/>
      <c r="HZ35" s="465"/>
      <c r="IA35" s="465"/>
      <c r="IB35" s="465"/>
      <c r="IC35" s="465"/>
      <c r="ID35" s="465"/>
      <c r="IE35" s="465"/>
      <c r="IF35" s="465"/>
      <c r="IG35" s="465"/>
      <c r="IH35" s="465"/>
      <c r="II35" s="465"/>
      <c r="IJ35" s="465"/>
      <c r="IK35" s="465"/>
      <c r="IL35" s="465"/>
      <c r="IM35" s="465"/>
      <c r="IN35" s="465"/>
      <c r="IO35" s="465"/>
      <c r="IP35" s="465"/>
      <c r="IQ35" s="465"/>
      <c r="IR35" s="465"/>
      <c r="IS35" s="465"/>
      <c r="IT35" s="465"/>
      <c r="IU35" s="465"/>
    </row>
    <row r="36" spans="1:255" s="96" customFormat="1" ht="17.25" customHeight="1" x14ac:dyDescent="0.2">
      <c r="A36" s="103"/>
      <c r="B36" s="452" t="s">
        <v>165</v>
      </c>
      <c r="C36" s="466"/>
      <c r="D36" s="466"/>
      <c r="E36" s="467">
        <f>'Monthly Systematic wdrawal '!E53</f>
        <v>100000</v>
      </c>
      <c r="F36" s="364">
        <f>'Monthly Systematic wdrawal '!K53</f>
        <v>542.74920731854627</v>
      </c>
      <c r="G36" s="364">
        <f t="shared" si="1"/>
        <v>542.74920731854627</v>
      </c>
      <c r="H36" s="366">
        <f t="shared" si="1"/>
        <v>542.74920731854627</v>
      </c>
      <c r="I36" s="103"/>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c r="BX36" s="465"/>
      <c r="BY36" s="465"/>
      <c r="BZ36" s="465"/>
      <c r="CA36" s="465"/>
      <c r="CB36" s="465"/>
      <c r="CC36" s="465"/>
      <c r="CD36" s="465"/>
      <c r="CE36" s="465"/>
      <c r="CF36" s="465"/>
      <c r="CG36" s="465"/>
      <c r="CH36" s="465"/>
      <c r="CI36" s="465"/>
      <c r="CJ36" s="465"/>
      <c r="CK36" s="465"/>
      <c r="CL36" s="465"/>
      <c r="CM36" s="465"/>
      <c r="CN36" s="465"/>
      <c r="CO36" s="465"/>
      <c r="CP36" s="465"/>
      <c r="CQ36" s="465"/>
      <c r="CR36" s="465"/>
      <c r="CS36" s="465"/>
      <c r="CT36" s="465"/>
      <c r="CU36" s="465"/>
      <c r="CV36" s="465"/>
      <c r="CW36" s="465"/>
      <c r="CX36" s="465"/>
      <c r="CY36" s="465"/>
      <c r="CZ36" s="465"/>
      <c r="DA36" s="465"/>
      <c r="DB36" s="465"/>
      <c r="DC36" s="465"/>
      <c r="DD36" s="465"/>
      <c r="DE36" s="465"/>
      <c r="DF36" s="465"/>
      <c r="DG36" s="465"/>
      <c r="DH36" s="465"/>
      <c r="DI36" s="465"/>
      <c r="DJ36" s="465"/>
      <c r="DK36" s="465"/>
      <c r="DL36" s="465"/>
      <c r="DM36" s="465"/>
      <c r="DN36" s="465"/>
      <c r="DO36" s="465"/>
      <c r="DP36" s="465"/>
      <c r="DQ36" s="465"/>
      <c r="DR36" s="465"/>
      <c r="DS36" s="465"/>
      <c r="DT36" s="465"/>
      <c r="DU36" s="465"/>
      <c r="DV36" s="465"/>
      <c r="DW36" s="465"/>
      <c r="DX36" s="465"/>
      <c r="DY36" s="465"/>
      <c r="DZ36" s="465"/>
      <c r="EA36" s="465"/>
      <c r="EB36" s="465"/>
      <c r="EC36" s="465"/>
      <c r="ED36" s="465"/>
      <c r="EE36" s="465"/>
      <c r="EF36" s="465"/>
      <c r="EG36" s="465"/>
      <c r="EH36" s="465"/>
      <c r="EI36" s="465"/>
      <c r="EJ36" s="465"/>
      <c r="EK36" s="465"/>
      <c r="EL36" s="465"/>
      <c r="EM36" s="465"/>
      <c r="EN36" s="465"/>
      <c r="EO36" s="465"/>
      <c r="EP36" s="465"/>
      <c r="EQ36" s="465"/>
      <c r="ER36" s="465"/>
      <c r="ES36" s="465"/>
      <c r="ET36" s="465"/>
      <c r="EU36" s="465"/>
      <c r="EV36" s="465"/>
      <c r="EW36" s="465"/>
      <c r="EX36" s="465"/>
      <c r="EY36" s="465"/>
      <c r="EZ36" s="465"/>
      <c r="FA36" s="465"/>
      <c r="FB36" s="465"/>
      <c r="FC36" s="465"/>
      <c r="FD36" s="465"/>
      <c r="FE36" s="465"/>
      <c r="FF36" s="465"/>
      <c r="FG36" s="465"/>
      <c r="FH36" s="465"/>
      <c r="FI36" s="465"/>
      <c r="FJ36" s="465"/>
      <c r="FK36" s="465"/>
      <c r="FL36" s="465"/>
      <c r="FM36" s="465"/>
      <c r="FN36" s="465"/>
      <c r="FO36" s="465"/>
      <c r="FP36" s="465"/>
      <c r="FQ36" s="465"/>
      <c r="FR36" s="465"/>
      <c r="FS36" s="465"/>
      <c r="FT36" s="465"/>
      <c r="FU36" s="465"/>
      <c r="FV36" s="465"/>
      <c r="FW36" s="465"/>
      <c r="FX36" s="465"/>
      <c r="FY36" s="465"/>
      <c r="FZ36" s="465"/>
      <c r="GA36" s="465"/>
      <c r="GB36" s="465"/>
      <c r="GC36" s="465"/>
      <c r="GD36" s="465"/>
      <c r="GE36" s="465"/>
      <c r="GF36" s="465"/>
      <c r="GG36" s="465"/>
      <c r="GH36" s="465"/>
      <c r="GI36" s="465"/>
      <c r="GJ36" s="465"/>
      <c r="GK36" s="465"/>
      <c r="GL36" s="465"/>
      <c r="GM36" s="465"/>
      <c r="GN36" s="465"/>
      <c r="GO36" s="465"/>
      <c r="GP36" s="465"/>
      <c r="GQ36" s="465"/>
      <c r="GR36" s="465"/>
      <c r="GS36" s="465"/>
      <c r="GT36" s="465"/>
      <c r="GU36" s="465"/>
      <c r="GV36" s="465"/>
      <c r="GW36" s="465"/>
      <c r="GX36" s="465"/>
      <c r="GY36" s="465"/>
      <c r="GZ36" s="465"/>
      <c r="HA36" s="465"/>
      <c r="HB36" s="465"/>
      <c r="HC36" s="465"/>
      <c r="HD36" s="465"/>
      <c r="HE36" s="465"/>
      <c r="HF36" s="465"/>
      <c r="HG36" s="465"/>
      <c r="HH36" s="465"/>
      <c r="HI36" s="465"/>
      <c r="HJ36" s="465"/>
      <c r="HK36" s="465"/>
      <c r="HL36" s="465"/>
      <c r="HM36" s="465"/>
      <c r="HN36" s="465"/>
      <c r="HO36" s="465"/>
      <c r="HP36" s="465"/>
      <c r="HQ36" s="465"/>
      <c r="HR36" s="465"/>
      <c r="HS36" s="465"/>
      <c r="HT36" s="465"/>
      <c r="HU36" s="465"/>
      <c r="HV36" s="465"/>
      <c r="HW36" s="465"/>
      <c r="HX36" s="465"/>
      <c r="HY36" s="465"/>
      <c r="HZ36" s="465"/>
      <c r="IA36" s="465"/>
      <c r="IB36" s="465"/>
      <c r="IC36" s="465"/>
      <c r="ID36" s="465"/>
      <c r="IE36" s="465"/>
      <c r="IF36" s="465"/>
      <c r="IG36" s="465"/>
      <c r="IH36" s="465"/>
      <c r="II36" s="465"/>
      <c r="IJ36" s="465"/>
      <c r="IK36" s="465"/>
      <c r="IL36" s="465"/>
      <c r="IM36" s="465"/>
      <c r="IN36" s="465"/>
      <c r="IO36" s="465"/>
      <c r="IP36" s="465"/>
      <c r="IQ36" s="465"/>
      <c r="IR36" s="465"/>
      <c r="IS36" s="465"/>
      <c r="IT36" s="465"/>
      <c r="IU36" s="465"/>
    </row>
    <row r="37" spans="1:255" s="96" customFormat="1" ht="18.75" hidden="1" customHeight="1" x14ac:dyDescent="0.2">
      <c r="A37" s="103"/>
      <c r="B37" s="428" t="s">
        <v>126</v>
      </c>
      <c r="C37" s="345"/>
      <c r="D37" s="345"/>
      <c r="E37" s="467">
        <f>'Monthly Systematic wdrawal '!E54</f>
        <v>0</v>
      </c>
      <c r="F37" s="364">
        <f>'Monthly Systematic wdrawal '!K54</f>
        <v>0</v>
      </c>
      <c r="G37" s="387">
        <f t="shared" si="1"/>
        <v>0</v>
      </c>
      <c r="H37" s="388">
        <f t="shared" si="1"/>
        <v>0</v>
      </c>
      <c r="I37" s="103"/>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c r="BY37" s="465"/>
      <c r="BZ37" s="465"/>
      <c r="CA37" s="465"/>
      <c r="CB37" s="465"/>
      <c r="CC37" s="465"/>
      <c r="CD37" s="465"/>
      <c r="CE37" s="465"/>
      <c r="CF37" s="465"/>
      <c r="CG37" s="465"/>
      <c r="CH37" s="465"/>
      <c r="CI37" s="465"/>
      <c r="CJ37" s="465"/>
      <c r="CK37" s="465"/>
      <c r="CL37" s="465"/>
      <c r="CM37" s="465"/>
      <c r="CN37" s="465"/>
      <c r="CO37" s="465"/>
      <c r="CP37" s="465"/>
      <c r="CQ37" s="465"/>
      <c r="CR37" s="465"/>
      <c r="CS37" s="465"/>
      <c r="CT37" s="465"/>
      <c r="CU37" s="465"/>
      <c r="CV37" s="465"/>
      <c r="CW37" s="465"/>
      <c r="CX37" s="465"/>
      <c r="CY37" s="465"/>
      <c r="CZ37" s="465"/>
      <c r="DA37" s="465"/>
      <c r="DB37" s="465"/>
      <c r="DC37" s="465"/>
      <c r="DD37" s="465"/>
      <c r="DE37" s="465"/>
      <c r="DF37" s="465"/>
      <c r="DG37" s="465"/>
      <c r="DH37" s="465"/>
      <c r="DI37" s="465"/>
      <c r="DJ37" s="465"/>
      <c r="DK37" s="465"/>
      <c r="DL37" s="465"/>
      <c r="DM37" s="465"/>
      <c r="DN37" s="465"/>
      <c r="DO37" s="465"/>
      <c r="DP37" s="465"/>
      <c r="DQ37" s="465"/>
      <c r="DR37" s="465"/>
      <c r="DS37" s="465"/>
      <c r="DT37" s="465"/>
      <c r="DU37" s="465"/>
      <c r="DV37" s="465"/>
      <c r="DW37" s="465"/>
      <c r="DX37" s="465"/>
      <c r="DY37" s="465"/>
      <c r="DZ37" s="465"/>
      <c r="EA37" s="465"/>
      <c r="EB37" s="465"/>
      <c r="EC37" s="465"/>
      <c r="ED37" s="465"/>
      <c r="EE37" s="465"/>
      <c r="EF37" s="465"/>
      <c r="EG37" s="465"/>
      <c r="EH37" s="465"/>
      <c r="EI37" s="465"/>
      <c r="EJ37" s="465"/>
      <c r="EK37" s="465"/>
      <c r="EL37" s="465"/>
      <c r="EM37" s="465"/>
      <c r="EN37" s="465"/>
      <c r="EO37" s="465"/>
      <c r="EP37" s="465"/>
      <c r="EQ37" s="465"/>
      <c r="ER37" s="465"/>
      <c r="ES37" s="465"/>
      <c r="ET37" s="465"/>
      <c r="EU37" s="465"/>
      <c r="EV37" s="465"/>
      <c r="EW37" s="465"/>
      <c r="EX37" s="465"/>
      <c r="EY37" s="465"/>
      <c r="EZ37" s="465"/>
      <c r="FA37" s="465"/>
      <c r="FB37" s="465"/>
      <c r="FC37" s="465"/>
      <c r="FD37" s="465"/>
      <c r="FE37" s="465"/>
      <c r="FF37" s="465"/>
      <c r="FG37" s="465"/>
      <c r="FH37" s="465"/>
      <c r="FI37" s="465"/>
      <c r="FJ37" s="465"/>
      <c r="FK37" s="465"/>
      <c r="FL37" s="465"/>
      <c r="FM37" s="465"/>
      <c r="FN37" s="465"/>
      <c r="FO37" s="465"/>
      <c r="FP37" s="465"/>
      <c r="FQ37" s="465"/>
      <c r="FR37" s="465"/>
      <c r="FS37" s="465"/>
      <c r="FT37" s="465"/>
      <c r="FU37" s="465"/>
      <c r="FV37" s="465"/>
      <c r="FW37" s="465"/>
      <c r="FX37" s="465"/>
      <c r="FY37" s="465"/>
      <c r="FZ37" s="465"/>
      <c r="GA37" s="465"/>
      <c r="GB37" s="465"/>
      <c r="GC37" s="465"/>
      <c r="GD37" s="465"/>
      <c r="GE37" s="465"/>
      <c r="GF37" s="465"/>
      <c r="GG37" s="465"/>
      <c r="GH37" s="465"/>
      <c r="GI37" s="465"/>
      <c r="GJ37" s="465"/>
      <c r="GK37" s="465"/>
      <c r="GL37" s="465"/>
      <c r="GM37" s="465"/>
      <c r="GN37" s="465"/>
      <c r="GO37" s="465"/>
      <c r="GP37" s="465"/>
      <c r="GQ37" s="465"/>
      <c r="GR37" s="465"/>
      <c r="GS37" s="465"/>
      <c r="GT37" s="465"/>
      <c r="GU37" s="465"/>
      <c r="GV37" s="465"/>
      <c r="GW37" s="465"/>
      <c r="GX37" s="465"/>
      <c r="GY37" s="465"/>
      <c r="GZ37" s="465"/>
      <c r="HA37" s="465"/>
      <c r="HB37" s="465"/>
      <c r="HC37" s="465"/>
      <c r="HD37" s="465"/>
      <c r="HE37" s="465"/>
      <c r="HF37" s="465"/>
      <c r="HG37" s="465"/>
      <c r="HH37" s="465"/>
      <c r="HI37" s="465"/>
      <c r="HJ37" s="465"/>
      <c r="HK37" s="465"/>
      <c r="HL37" s="465"/>
      <c r="HM37" s="465"/>
      <c r="HN37" s="465"/>
      <c r="HO37" s="465"/>
      <c r="HP37" s="465"/>
      <c r="HQ37" s="465"/>
      <c r="HR37" s="465"/>
      <c r="HS37" s="465"/>
      <c r="HT37" s="465"/>
      <c r="HU37" s="465"/>
      <c r="HV37" s="465"/>
      <c r="HW37" s="465"/>
      <c r="HX37" s="465"/>
      <c r="HY37" s="465"/>
      <c r="HZ37" s="465"/>
      <c r="IA37" s="465"/>
      <c r="IB37" s="465"/>
      <c r="IC37" s="465"/>
      <c r="ID37" s="465"/>
      <c r="IE37" s="465"/>
      <c r="IF37" s="465"/>
      <c r="IG37" s="465"/>
      <c r="IH37" s="465"/>
      <c r="II37" s="465"/>
      <c r="IJ37" s="465"/>
      <c r="IK37" s="465"/>
      <c r="IL37" s="465"/>
      <c r="IM37" s="465"/>
      <c r="IN37" s="465"/>
      <c r="IO37" s="465"/>
      <c r="IP37" s="465"/>
      <c r="IQ37" s="465"/>
      <c r="IR37" s="465"/>
      <c r="IS37" s="465"/>
      <c r="IT37" s="465"/>
      <c r="IU37" s="465"/>
    </row>
    <row r="38" spans="1:255" s="96" customFormat="1" ht="15.75" hidden="1" customHeight="1" x14ac:dyDescent="0.2">
      <c r="A38" s="103"/>
      <c r="B38" s="428" t="s">
        <v>134</v>
      </c>
      <c r="C38" s="345"/>
      <c r="D38" s="345"/>
      <c r="E38" s="467">
        <f>'Monthly Systematic wdrawal '!E55</f>
        <v>0</v>
      </c>
      <c r="F38" s="364">
        <f>'Monthly Systematic wdrawal '!K55</f>
        <v>0</v>
      </c>
      <c r="G38" s="387">
        <f t="shared" si="1"/>
        <v>0</v>
      </c>
      <c r="H38" s="388">
        <f t="shared" si="1"/>
        <v>0</v>
      </c>
      <c r="I38" s="103"/>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465"/>
      <c r="AY38" s="465"/>
      <c r="AZ38" s="465"/>
      <c r="BA38" s="465"/>
      <c r="BB38" s="465"/>
      <c r="BC38" s="465"/>
      <c r="BD38" s="465"/>
      <c r="BE38" s="465"/>
      <c r="BF38" s="465"/>
      <c r="BG38" s="465"/>
      <c r="BH38" s="465"/>
      <c r="BI38" s="465"/>
      <c r="BJ38" s="465"/>
      <c r="BK38" s="465"/>
      <c r="BL38" s="465"/>
      <c r="BM38" s="465"/>
      <c r="BN38" s="465"/>
      <c r="BO38" s="465"/>
      <c r="BP38" s="465"/>
      <c r="BQ38" s="465"/>
      <c r="BR38" s="465"/>
      <c r="BS38" s="465"/>
      <c r="BT38" s="465"/>
      <c r="BU38" s="465"/>
      <c r="BV38" s="465"/>
      <c r="BW38" s="465"/>
      <c r="BX38" s="465"/>
      <c r="BY38" s="465"/>
      <c r="BZ38" s="465"/>
      <c r="CA38" s="465"/>
      <c r="CB38" s="465"/>
      <c r="CC38" s="465"/>
      <c r="CD38" s="465"/>
      <c r="CE38" s="465"/>
      <c r="CF38" s="465"/>
      <c r="CG38" s="465"/>
      <c r="CH38" s="465"/>
      <c r="CI38" s="465"/>
      <c r="CJ38" s="465"/>
      <c r="CK38" s="465"/>
      <c r="CL38" s="465"/>
      <c r="CM38" s="465"/>
      <c r="CN38" s="465"/>
      <c r="CO38" s="465"/>
      <c r="CP38" s="465"/>
      <c r="CQ38" s="465"/>
      <c r="CR38" s="465"/>
      <c r="CS38" s="465"/>
      <c r="CT38" s="465"/>
      <c r="CU38" s="465"/>
      <c r="CV38" s="465"/>
      <c r="CW38" s="465"/>
      <c r="CX38" s="465"/>
      <c r="CY38" s="465"/>
      <c r="CZ38" s="465"/>
      <c r="DA38" s="465"/>
      <c r="DB38" s="465"/>
      <c r="DC38" s="465"/>
      <c r="DD38" s="465"/>
      <c r="DE38" s="465"/>
      <c r="DF38" s="465"/>
      <c r="DG38" s="465"/>
      <c r="DH38" s="465"/>
      <c r="DI38" s="465"/>
      <c r="DJ38" s="465"/>
      <c r="DK38" s="465"/>
      <c r="DL38" s="465"/>
      <c r="DM38" s="465"/>
      <c r="DN38" s="465"/>
      <c r="DO38" s="465"/>
      <c r="DP38" s="465"/>
      <c r="DQ38" s="465"/>
      <c r="DR38" s="465"/>
      <c r="DS38" s="465"/>
      <c r="DT38" s="465"/>
      <c r="DU38" s="465"/>
      <c r="DV38" s="465"/>
      <c r="DW38" s="465"/>
      <c r="DX38" s="465"/>
      <c r="DY38" s="465"/>
      <c r="DZ38" s="465"/>
      <c r="EA38" s="465"/>
      <c r="EB38" s="465"/>
      <c r="EC38" s="465"/>
      <c r="ED38" s="465"/>
      <c r="EE38" s="465"/>
      <c r="EF38" s="465"/>
      <c r="EG38" s="465"/>
      <c r="EH38" s="465"/>
      <c r="EI38" s="465"/>
      <c r="EJ38" s="465"/>
      <c r="EK38" s="465"/>
      <c r="EL38" s="465"/>
      <c r="EM38" s="465"/>
      <c r="EN38" s="465"/>
      <c r="EO38" s="465"/>
      <c r="EP38" s="465"/>
      <c r="EQ38" s="465"/>
      <c r="ER38" s="465"/>
      <c r="ES38" s="465"/>
      <c r="ET38" s="465"/>
      <c r="EU38" s="465"/>
      <c r="EV38" s="465"/>
      <c r="EW38" s="465"/>
      <c r="EX38" s="465"/>
      <c r="EY38" s="465"/>
      <c r="EZ38" s="465"/>
      <c r="FA38" s="465"/>
      <c r="FB38" s="465"/>
      <c r="FC38" s="465"/>
      <c r="FD38" s="465"/>
      <c r="FE38" s="465"/>
      <c r="FF38" s="465"/>
      <c r="FG38" s="465"/>
      <c r="FH38" s="465"/>
      <c r="FI38" s="465"/>
      <c r="FJ38" s="465"/>
      <c r="FK38" s="465"/>
      <c r="FL38" s="465"/>
      <c r="FM38" s="465"/>
      <c r="FN38" s="465"/>
      <c r="FO38" s="465"/>
      <c r="FP38" s="465"/>
      <c r="FQ38" s="465"/>
      <c r="FR38" s="465"/>
      <c r="FS38" s="465"/>
      <c r="FT38" s="465"/>
      <c r="FU38" s="465"/>
      <c r="FV38" s="465"/>
      <c r="FW38" s="465"/>
      <c r="FX38" s="465"/>
      <c r="FY38" s="465"/>
      <c r="FZ38" s="465"/>
      <c r="GA38" s="465"/>
      <c r="GB38" s="465"/>
      <c r="GC38" s="465"/>
      <c r="GD38" s="465"/>
      <c r="GE38" s="465"/>
      <c r="GF38" s="465"/>
      <c r="GG38" s="465"/>
      <c r="GH38" s="465"/>
      <c r="GI38" s="465"/>
      <c r="GJ38" s="465"/>
      <c r="GK38" s="465"/>
      <c r="GL38" s="465"/>
      <c r="GM38" s="465"/>
      <c r="GN38" s="465"/>
      <c r="GO38" s="465"/>
      <c r="GP38" s="465"/>
      <c r="GQ38" s="465"/>
      <c r="GR38" s="465"/>
      <c r="GS38" s="465"/>
      <c r="GT38" s="465"/>
      <c r="GU38" s="465"/>
      <c r="GV38" s="465"/>
      <c r="GW38" s="465"/>
      <c r="GX38" s="465"/>
      <c r="GY38" s="465"/>
      <c r="GZ38" s="465"/>
      <c r="HA38" s="465"/>
      <c r="HB38" s="465"/>
      <c r="HC38" s="465"/>
      <c r="HD38" s="465"/>
      <c r="HE38" s="465"/>
      <c r="HF38" s="465"/>
      <c r="HG38" s="465"/>
      <c r="HH38" s="465"/>
      <c r="HI38" s="465"/>
      <c r="HJ38" s="465"/>
      <c r="HK38" s="465"/>
      <c r="HL38" s="465"/>
      <c r="HM38" s="465"/>
      <c r="HN38" s="465"/>
      <c r="HO38" s="465"/>
      <c r="HP38" s="465"/>
      <c r="HQ38" s="465"/>
      <c r="HR38" s="465"/>
      <c r="HS38" s="465"/>
      <c r="HT38" s="465"/>
      <c r="HU38" s="465"/>
      <c r="HV38" s="465"/>
      <c r="HW38" s="465"/>
      <c r="HX38" s="465"/>
      <c r="HY38" s="465"/>
      <c r="HZ38" s="465"/>
      <c r="IA38" s="465"/>
      <c r="IB38" s="465"/>
      <c r="IC38" s="465"/>
      <c r="ID38" s="465"/>
      <c r="IE38" s="465"/>
      <c r="IF38" s="465"/>
      <c r="IG38" s="465"/>
      <c r="IH38" s="465"/>
      <c r="II38" s="465"/>
      <c r="IJ38" s="465"/>
      <c r="IK38" s="465"/>
      <c r="IL38" s="465"/>
      <c r="IM38" s="465"/>
      <c r="IN38" s="465"/>
      <c r="IO38" s="465"/>
      <c r="IP38" s="465"/>
      <c r="IQ38" s="465"/>
      <c r="IR38" s="465"/>
      <c r="IS38" s="465"/>
      <c r="IT38" s="465"/>
      <c r="IU38" s="465"/>
    </row>
    <row r="39" spans="1:255" s="96" customFormat="1" ht="20.25" customHeight="1" x14ac:dyDescent="0.2">
      <c r="A39" s="103"/>
      <c r="B39" s="469" t="s">
        <v>168</v>
      </c>
      <c r="C39" s="468"/>
      <c r="D39" s="468"/>
      <c r="E39" s="467">
        <f>'Monthly Systematic wdrawal '!E56</f>
        <v>30000</v>
      </c>
      <c r="F39" s="364">
        <f>'Monthly Systematic wdrawal '!K56</f>
        <v>126.09472345445947</v>
      </c>
      <c r="G39" s="364">
        <f t="shared" si="1"/>
        <v>126.09472345445947</v>
      </c>
      <c r="H39" s="366">
        <f t="shared" si="1"/>
        <v>126.09472345445947</v>
      </c>
      <c r="I39" s="103"/>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465"/>
      <c r="AY39" s="465"/>
      <c r="AZ39" s="465"/>
      <c r="BA39" s="465"/>
      <c r="BB39" s="465"/>
      <c r="BC39" s="465"/>
      <c r="BD39" s="465"/>
      <c r="BE39" s="465"/>
      <c r="BF39" s="465"/>
      <c r="BG39" s="465"/>
      <c r="BH39" s="465"/>
      <c r="BI39" s="465"/>
      <c r="BJ39" s="465"/>
      <c r="BK39" s="465"/>
      <c r="BL39" s="465"/>
      <c r="BM39" s="465"/>
      <c r="BN39" s="465"/>
      <c r="BO39" s="465"/>
      <c r="BP39" s="465"/>
      <c r="BQ39" s="465"/>
      <c r="BR39" s="465"/>
      <c r="BS39" s="465"/>
      <c r="BT39" s="465"/>
      <c r="BU39" s="465"/>
      <c r="BV39" s="465"/>
      <c r="BW39" s="465"/>
      <c r="BX39" s="465"/>
      <c r="BY39" s="465"/>
      <c r="BZ39" s="465"/>
      <c r="CA39" s="465"/>
      <c r="CB39" s="465"/>
      <c r="CC39" s="465"/>
      <c r="CD39" s="465"/>
      <c r="CE39" s="465"/>
      <c r="CF39" s="465"/>
      <c r="CG39" s="465"/>
      <c r="CH39" s="465"/>
      <c r="CI39" s="465"/>
      <c r="CJ39" s="465"/>
      <c r="CK39" s="465"/>
      <c r="CL39" s="465"/>
      <c r="CM39" s="465"/>
      <c r="CN39" s="465"/>
      <c r="CO39" s="465"/>
      <c r="CP39" s="465"/>
      <c r="CQ39" s="465"/>
      <c r="CR39" s="465"/>
      <c r="CS39" s="465"/>
      <c r="CT39" s="465"/>
      <c r="CU39" s="465"/>
      <c r="CV39" s="465"/>
      <c r="CW39" s="465"/>
      <c r="CX39" s="465"/>
      <c r="CY39" s="465"/>
      <c r="CZ39" s="465"/>
      <c r="DA39" s="465"/>
      <c r="DB39" s="465"/>
      <c r="DC39" s="465"/>
      <c r="DD39" s="465"/>
      <c r="DE39" s="465"/>
      <c r="DF39" s="465"/>
      <c r="DG39" s="465"/>
      <c r="DH39" s="465"/>
      <c r="DI39" s="465"/>
      <c r="DJ39" s="465"/>
      <c r="DK39" s="465"/>
      <c r="DL39" s="465"/>
      <c r="DM39" s="465"/>
      <c r="DN39" s="465"/>
      <c r="DO39" s="465"/>
      <c r="DP39" s="465"/>
      <c r="DQ39" s="465"/>
      <c r="DR39" s="465"/>
      <c r="DS39" s="465"/>
      <c r="DT39" s="465"/>
      <c r="DU39" s="465"/>
      <c r="DV39" s="465"/>
      <c r="DW39" s="465"/>
      <c r="DX39" s="465"/>
      <c r="DY39" s="465"/>
      <c r="DZ39" s="465"/>
      <c r="EA39" s="465"/>
      <c r="EB39" s="465"/>
      <c r="EC39" s="465"/>
      <c r="ED39" s="465"/>
      <c r="EE39" s="465"/>
      <c r="EF39" s="465"/>
      <c r="EG39" s="465"/>
      <c r="EH39" s="465"/>
      <c r="EI39" s="465"/>
      <c r="EJ39" s="465"/>
      <c r="EK39" s="465"/>
      <c r="EL39" s="465"/>
      <c r="EM39" s="465"/>
      <c r="EN39" s="465"/>
      <c r="EO39" s="465"/>
      <c r="EP39" s="465"/>
      <c r="EQ39" s="465"/>
      <c r="ER39" s="465"/>
      <c r="ES39" s="465"/>
      <c r="ET39" s="465"/>
      <c r="EU39" s="465"/>
      <c r="EV39" s="465"/>
      <c r="EW39" s="465"/>
      <c r="EX39" s="465"/>
      <c r="EY39" s="465"/>
      <c r="EZ39" s="465"/>
      <c r="FA39" s="465"/>
      <c r="FB39" s="465"/>
      <c r="FC39" s="465"/>
      <c r="FD39" s="465"/>
      <c r="FE39" s="465"/>
      <c r="FF39" s="465"/>
      <c r="FG39" s="465"/>
      <c r="FH39" s="465"/>
      <c r="FI39" s="465"/>
      <c r="FJ39" s="465"/>
      <c r="FK39" s="465"/>
      <c r="FL39" s="465"/>
      <c r="FM39" s="465"/>
      <c r="FN39" s="465"/>
      <c r="FO39" s="465"/>
      <c r="FP39" s="465"/>
      <c r="FQ39" s="465"/>
      <c r="FR39" s="465"/>
      <c r="FS39" s="465"/>
      <c r="FT39" s="465"/>
      <c r="FU39" s="465"/>
      <c r="FV39" s="465"/>
      <c r="FW39" s="465"/>
      <c r="FX39" s="465"/>
      <c r="FY39" s="465"/>
      <c r="FZ39" s="465"/>
      <c r="GA39" s="465"/>
      <c r="GB39" s="465"/>
      <c r="GC39" s="465"/>
      <c r="GD39" s="465"/>
      <c r="GE39" s="465"/>
      <c r="GF39" s="465"/>
      <c r="GG39" s="465"/>
      <c r="GH39" s="465"/>
      <c r="GI39" s="465"/>
      <c r="GJ39" s="465"/>
      <c r="GK39" s="465"/>
      <c r="GL39" s="465"/>
      <c r="GM39" s="465"/>
      <c r="GN39" s="465"/>
      <c r="GO39" s="465"/>
      <c r="GP39" s="465"/>
      <c r="GQ39" s="465"/>
      <c r="GR39" s="465"/>
      <c r="GS39" s="465"/>
      <c r="GT39" s="465"/>
      <c r="GU39" s="465"/>
      <c r="GV39" s="465"/>
      <c r="GW39" s="465"/>
      <c r="GX39" s="465"/>
      <c r="GY39" s="465"/>
      <c r="GZ39" s="465"/>
      <c r="HA39" s="465"/>
      <c r="HB39" s="465"/>
      <c r="HC39" s="465"/>
      <c r="HD39" s="465"/>
      <c r="HE39" s="465"/>
      <c r="HF39" s="465"/>
      <c r="HG39" s="465"/>
      <c r="HH39" s="465"/>
      <c r="HI39" s="465"/>
      <c r="HJ39" s="465"/>
      <c r="HK39" s="465"/>
      <c r="HL39" s="465"/>
      <c r="HM39" s="465"/>
      <c r="HN39" s="465"/>
      <c r="HO39" s="465"/>
      <c r="HP39" s="465"/>
      <c r="HQ39" s="465"/>
      <c r="HR39" s="465"/>
      <c r="HS39" s="465"/>
      <c r="HT39" s="465"/>
      <c r="HU39" s="465"/>
      <c r="HV39" s="465"/>
      <c r="HW39" s="465"/>
      <c r="HX39" s="465"/>
      <c r="HY39" s="465"/>
      <c r="HZ39" s="465"/>
      <c r="IA39" s="465"/>
      <c r="IB39" s="465"/>
      <c r="IC39" s="465"/>
      <c r="ID39" s="465"/>
      <c r="IE39" s="465"/>
      <c r="IF39" s="465"/>
      <c r="IG39" s="465"/>
      <c r="IH39" s="465"/>
      <c r="II39" s="465"/>
      <c r="IJ39" s="465"/>
      <c r="IK39" s="465"/>
      <c r="IL39" s="465"/>
      <c r="IM39" s="465"/>
      <c r="IN39" s="465"/>
      <c r="IO39" s="465"/>
      <c r="IP39" s="465"/>
      <c r="IQ39" s="465"/>
      <c r="IR39" s="465"/>
      <c r="IS39" s="465"/>
      <c r="IT39" s="465"/>
      <c r="IU39" s="465"/>
    </row>
    <row r="40" spans="1:255" s="96" customFormat="1" ht="18" customHeight="1" x14ac:dyDescent="0.2">
      <c r="A40" s="103"/>
      <c r="B40" s="469" t="s">
        <v>170</v>
      </c>
      <c r="C40" s="468"/>
      <c r="D40" s="468"/>
      <c r="E40" s="467">
        <f>'Monthly Systematic wdrawal '!E57</f>
        <v>20000</v>
      </c>
      <c r="F40" s="364">
        <f>'Monthly Systematic wdrawal '!K57</f>
        <v>0</v>
      </c>
      <c r="G40" s="364">
        <f t="shared" si="1"/>
        <v>0</v>
      </c>
      <c r="H40" s="366">
        <f t="shared" si="1"/>
        <v>0</v>
      </c>
      <c r="I40" s="103"/>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5"/>
      <c r="AW40" s="465"/>
      <c r="AX40" s="465"/>
      <c r="AY40" s="465"/>
      <c r="AZ40" s="465"/>
      <c r="BA40" s="465"/>
      <c r="BB40" s="465"/>
      <c r="BC40" s="465"/>
      <c r="BD40" s="465"/>
      <c r="BE40" s="465"/>
      <c r="BF40" s="465"/>
      <c r="BG40" s="465"/>
      <c r="BH40" s="465"/>
      <c r="BI40" s="465"/>
      <c r="BJ40" s="465"/>
      <c r="BK40" s="465"/>
      <c r="BL40" s="465"/>
      <c r="BM40" s="465"/>
      <c r="BN40" s="465"/>
      <c r="BO40" s="465"/>
      <c r="BP40" s="465"/>
      <c r="BQ40" s="465"/>
      <c r="BR40" s="465"/>
      <c r="BS40" s="465"/>
      <c r="BT40" s="465"/>
      <c r="BU40" s="465"/>
      <c r="BV40" s="465"/>
      <c r="BW40" s="465"/>
      <c r="BX40" s="465"/>
      <c r="BY40" s="465"/>
      <c r="BZ40" s="465"/>
      <c r="CA40" s="465"/>
      <c r="CB40" s="465"/>
      <c r="CC40" s="465"/>
      <c r="CD40" s="465"/>
      <c r="CE40" s="465"/>
      <c r="CF40" s="465"/>
      <c r="CG40" s="465"/>
      <c r="CH40" s="465"/>
      <c r="CI40" s="465"/>
      <c r="CJ40" s="465"/>
      <c r="CK40" s="465"/>
      <c r="CL40" s="465"/>
      <c r="CM40" s="465"/>
      <c r="CN40" s="465"/>
      <c r="CO40" s="465"/>
      <c r="CP40" s="465"/>
      <c r="CQ40" s="465"/>
      <c r="CR40" s="465"/>
      <c r="CS40" s="465"/>
      <c r="CT40" s="465"/>
      <c r="CU40" s="465"/>
      <c r="CV40" s="465"/>
      <c r="CW40" s="465"/>
      <c r="CX40" s="465"/>
      <c r="CY40" s="465"/>
      <c r="CZ40" s="465"/>
      <c r="DA40" s="465"/>
      <c r="DB40" s="465"/>
      <c r="DC40" s="465"/>
      <c r="DD40" s="465"/>
      <c r="DE40" s="465"/>
      <c r="DF40" s="465"/>
      <c r="DG40" s="465"/>
      <c r="DH40" s="465"/>
      <c r="DI40" s="465"/>
      <c r="DJ40" s="465"/>
      <c r="DK40" s="465"/>
      <c r="DL40" s="465"/>
      <c r="DM40" s="465"/>
      <c r="DN40" s="465"/>
      <c r="DO40" s="465"/>
      <c r="DP40" s="465"/>
      <c r="DQ40" s="465"/>
      <c r="DR40" s="465"/>
      <c r="DS40" s="465"/>
      <c r="DT40" s="465"/>
      <c r="DU40" s="465"/>
      <c r="DV40" s="465"/>
      <c r="DW40" s="465"/>
      <c r="DX40" s="465"/>
      <c r="DY40" s="465"/>
      <c r="DZ40" s="465"/>
      <c r="EA40" s="465"/>
      <c r="EB40" s="465"/>
      <c r="EC40" s="465"/>
      <c r="ED40" s="465"/>
      <c r="EE40" s="465"/>
      <c r="EF40" s="465"/>
      <c r="EG40" s="465"/>
      <c r="EH40" s="465"/>
      <c r="EI40" s="465"/>
      <c r="EJ40" s="465"/>
      <c r="EK40" s="465"/>
      <c r="EL40" s="465"/>
      <c r="EM40" s="465"/>
      <c r="EN40" s="465"/>
      <c r="EO40" s="465"/>
      <c r="EP40" s="465"/>
      <c r="EQ40" s="465"/>
      <c r="ER40" s="465"/>
      <c r="ES40" s="465"/>
      <c r="ET40" s="465"/>
      <c r="EU40" s="465"/>
      <c r="EV40" s="465"/>
      <c r="EW40" s="465"/>
      <c r="EX40" s="465"/>
      <c r="EY40" s="465"/>
      <c r="EZ40" s="465"/>
      <c r="FA40" s="465"/>
      <c r="FB40" s="465"/>
      <c r="FC40" s="465"/>
      <c r="FD40" s="465"/>
      <c r="FE40" s="465"/>
      <c r="FF40" s="465"/>
      <c r="FG40" s="465"/>
      <c r="FH40" s="465"/>
      <c r="FI40" s="465"/>
      <c r="FJ40" s="465"/>
      <c r="FK40" s="465"/>
      <c r="FL40" s="465"/>
      <c r="FM40" s="465"/>
      <c r="FN40" s="465"/>
      <c r="FO40" s="465"/>
      <c r="FP40" s="465"/>
      <c r="FQ40" s="465"/>
      <c r="FR40" s="465"/>
      <c r="FS40" s="465"/>
      <c r="FT40" s="465"/>
      <c r="FU40" s="465"/>
      <c r="FV40" s="465"/>
      <c r="FW40" s="465"/>
      <c r="FX40" s="465"/>
      <c r="FY40" s="465"/>
      <c r="FZ40" s="465"/>
      <c r="GA40" s="465"/>
      <c r="GB40" s="465"/>
      <c r="GC40" s="465"/>
      <c r="GD40" s="465"/>
      <c r="GE40" s="465"/>
      <c r="GF40" s="465"/>
      <c r="GG40" s="465"/>
      <c r="GH40" s="465"/>
      <c r="GI40" s="465"/>
      <c r="GJ40" s="465"/>
      <c r="GK40" s="465"/>
      <c r="GL40" s="465"/>
      <c r="GM40" s="465"/>
      <c r="GN40" s="465"/>
      <c r="GO40" s="465"/>
      <c r="GP40" s="465"/>
      <c r="GQ40" s="465"/>
      <c r="GR40" s="465"/>
      <c r="GS40" s="465"/>
      <c r="GT40" s="465"/>
      <c r="GU40" s="465"/>
      <c r="GV40" s="465"/>
      <c r="GW40" s="465"/>
      <c r="GX40" s="465"/>
      <c r="GY40" s="465"/>
      <c r="GZ40" s="465"/>
      <c r="HA40" s="465"/>
      <c r="HB40" s="465"/>
      <c r="HC40" s="465"/>
      <c r="HD40" s="465"/>
      <c r="HE40" s="465"/>
      <c r="HF40" s="465"/>
      <c r="HG40" s="465"/>
      <c r="HH40" s="465"/>
      <c r="HI40" s="465"/>
      <c r="HJ40" s="465"/>
      <c r="HK40" s="465"/>
      <c r="HL40" s="465"/>
      <c r="HM40" s="465"/>
      <c r="HN40" s="465"/>
      <c r="HO40" s="465"/>
      <c r="HP40" s="465"/>
      <c r="HQ40" s="465"/>
      <c r="HR40" s="465"/>
      <c r="HS40" s="465"/>
      <c r="HT40" s="465"/>
      <c r="HU40" s="465"/>
      <c r="HV40" s="465"/>
      <c r="HW40" s="465"/>
      <c r="HX40" s="465"/>
      <c r="HY40" s="465"/>
      <c r="HZ40" s="465"/>
      <c r="IA40" s="465"/>
      <c r="IB40" s="465"/>
      <c r="IC40" s="465"/>
      <c r="ID40" s="465"/>
      <c r="IE40" s="465"/>
      <c r="IF40" s="465"/>
      <c r="IG40" s="465"/>
      <c r="IH40" s="465"/>
      <c r="II40" s="465"/>
      <c r="IJ40" s="465"/>
      <c r="IK40" s="465"/>
      <c r="IL40" s="465"/>
      <c r="IM40" s="465"/>
      <c r="IN40" s="465"/>
      <c r="IO40" s="465"/>
      <c r="IP40" s="465"/>
      <c r="IQ40" s="465"/>
      <c r="IR40" s="465"/>
      <c r="IS40" s="465"/>
      <c r="IT40" s="465"/>
      <c r="IU40" s="465"/>
    </row>
    <row r="41" spans="1:255" s="96" customFormat="1" ht="15" customHeight="1" x14ac:dyDescent="0.2">
      <c r="A41" s="103"/>
      <c r="B41" s="452"/>
      <c r="C41" s="252"/>
      <c r="D41" s="252"/>
      <c r="E41" s="368"/>
      <c r="F41" s="364"/>
      <c r="G41" s="364"/>
      <c r="H41" s="366"/>
      <c r="I41" s="103"/>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c r="AJ41" s="465"/>
      <c r="AK41" s="465"/>
      <c r="AL41" s="465"/>
      <c r="AM41" s="465"/>
      <c r="AN41" s="465"/>
      <c r="AO41" s="465"/>
      <c r="AP41" s="465"/>
      <c r="AQ41" s="465"/>
      <c r="AR41" s="465"/>
      <c r="AS41" s="465"/>
      <c r="AT41" s="465"/>
      <c r="AU41" s="465"/>
      <c r="AV41" s="465"/>
      <c r="AW41" s="465"/>
      <c r="AX41" s="465"/>
      <c r="AY41" s="465"/>
      <c r="AZ41" s="465"/>
      <c r="BA41" s="465"/>
      <c r="BB41" s="465"/>
      <c r="BC41" s="465"/>
      <c r="BD41" s="465"/>
      <c r="BE41" s="465"/>
      <c r="BF41" s="465"/>
      <c r="BG41" s="465"/>
      <c r="BH41" s="465"/>
      <c r="BI41" s="465"/>
      <c r="BJ41" s="465"/>
      <c r="BK41" s="465"/>
      <c r="BL41" s="465"/>
      <c r="BM41" s="465"/>
      <c r="BN41" s="465"/>
      <c r="BO41" s="465"/>
      <c r="BP41" s="465"/>
      <c r="BQ41" s="465"/>
      <c r="BR41" s="465"/>
      <c r="BS41" s="465"/>
      <c r="BT41" s="465"/>
      <c r="BU41" s="465"/>
      <c r="BV41" s="465"/>
      <c r="BW41" s="465"/>
      <c r="BX41" s="465"/>
      <c r="BY41" s="465"/>
      <c r="BZ41" s="465"/>
      <c r="CA41" s="465"/>
      <c r="CB41" s="465"/>
      <c r="CC41" s="465"/>
      <c r="CD41" s="465"/>
      <c r="CE41" s="465"/>
      <c r="CF41" s="465"/>
      <c r="CG41" s="465"/>
      <c r="CH41" s="465"/>
      <c r="CI41" s="465"/>
      <c r="CJ41" s="465"/>
      <c r="CK41" s="465"/>
      <c r="CL41" s="465"/>
      <c r="CM41" s="465"/>
      <c r="CN41" s="465"/>
      <c r="CO41" s="465"/>
      <c r="CP41" s="465"/>
      <c r="CQ41" s="465"/>
      <c r="CR41" s="465"/>
      <c r="CS41" s="465"/>
      <c r="CT41" s="465"/>
      <c r="CU41" s="465"/>
      <c r="CV41" s="465"/>
      <c r="CW41" s="465"/>
      <c r="CX41" s="465"/>
      <c r="CY41" s="465"/>
      <c r="CZ41" s="465"/>
      <c r="DA41" s="465"/>
      <c r="DB41" s="465"/>
      <c r="DC41" s="465"/>
      <c r="DD41" s="465"/>
      <c r="DE41" s="465"/>
      <c r="DF41" s="465"/>
      <c r="DG41" s="465"/>
      <c r="DH41" s="465"/>
      <c r="DI41" s="465"/>
      <c r="DJ41" s="465"/>
      <c r="DK41" s="465"/>
      <c r="DL41" s="465"/>
      <c r="DM41" s="465"/>
      <c r="DN41" s="465"/>
      <c r="DO41" s="465"/>
      <c r="DP41" s="465"/>
      <c r="DQ41" s="465"/>
      <c r="DR41" s="465"/>
      <c r="DS41" s="465"/>
      <c r="DT41" s="465"/>
      <c r="DU41" s="465"/>
      <c r="DV41" s="465"/>
      <c r="DW41" s="465"/>
      <c r="DX41" s="465"/>
      <c r="DY41" s="465"/>
      <c r="DZ41" s="465"/>
      <c r="EA41" s="465"/>
      <c r="EB41" s="465"/>
      <c r="EC41" s="465"/>
      <c r="ED41" s="465"/>
      <c r="EE41" s="465"/>
      <c r="EF41" s="465"/>
      <c r="EG41" s="465"/>
      <c r="EH41" s="465"/>
      <c r="EI41" s="465"/>
      <c r="EJ41" s="465"/>
      <c r="EK41" s="465"/>
      <c r="EL41" s="465"/>
      <c r="EM41" s="465"/>
      <c r="EN41" s="465"/>
      <c r="EO41" s="465"/>
      <c r="EP41" s="465"/>
      <c r="EQ41" s="465"/>
      <c r="ER41" s="465"/>
      <c r="ES41" s="465"/>
      <c r="ET41" s="465"/>
      <c r="EU41" s="465"/>
      <c r="EV41" s="465"/>
      <c r="EW41" s="465"/>
      <c r="EX41" s="465"/>
      <c r="EY41" s="465"/>
      <c r="EZ41" s="465"/>
      <c r="FA41" s="465"/>
      <c r="FB41" s="465"/>
      <c r="FC41" s="465"/>
      <c r="FD41" s="465"/>
      <c r="FE41" s="465"/>
      <c r="FF41" s="465"/>
      <c r="FG41" s="465"/>
      <c r="FH41" s="465"/>
      <c r="FI41" s="465"/>
      <c r="FJ41" s="465"/>
      <c r="FK41" s="465"/>
      <c r="FL41" s="465"/>
      <c r="FM41" s="465"/>
      <c r="FN41" s="465"/>
      <c r="FO41" s="465"/>
      <c r="FP41" s="465"/>
      <c r="FQ41" s="465"/>
      <c r="FR41" s="465"/>
      <c r="FS41" s="465"/>
      <c r="FT41" s="465"/>
      <c r="FU41" s="465"/>
      <c r="FV41" s="465"/>
      <c r="FW41" s="465"/>
      <c r="FX41" s="465"/>
      <c r="FY41" s="465"/>
      <c r="FZ41" s="465"/>
      <c r="GA41" s="465"/>
      <c r="GB41" s="465"/>
      <c r="GC41" s="465"/>
      <c r="GD41" s="465"/>
      <c r="GE41" s="465"/>
      <c r="GF41" s="465"/>
      <c r="GG41" s="465"/>
      <c r="GH41" s="465"/>
      <c r="GI41" s="465"/>
      <c r="GJ41" s="465"/>
      <c r="GK41" s="465"/>
      <c r="GL41" s="465"/>
      <c r="GM41" s="465"/>
      <c r="GN41" s="465"/>
      <c r="GO41" s="465"/>
      <c r="GP41" s="465"/>
      <c r="GQ41" s="465"/>
      <c r="GR41" s="465"/>
      <c r="GS41" s="465"/>
      <c r="GT41" s="465"/>
      <c r="GU41" s="465"/>
      <c r="GV41" s="465"/>
      <c r="GW41" s="465"/>
      <c r="GX41" s="465"/>
      <c r="GY41" s="465"/>
      <c r="GZ41" s="465"/>
      <c r="HA41" s="465"/>
      <c r="HB41" s="465"/>
      <c r="HC41" s="465"/>
      <c r="HD41" s="465"/>
      <c r="HE41" s="465"/>
      <c r="HF41" s="465"/>
      <c r="HG41" s="465"/>
      <c r="HH41" s="465"/>
      <c r="HI41" s="465"/>
      <c r="HJ41" s="465"/>
      <c r="HK41" s="465"/>
      <c r="HL41" s="465"/>
      <c r="HM41" s="465"/>
      <c r="HN41" s="465"/>
      <c r="HO41" s="465"/>
      <c r="HP41" s="465"/>
      <c r="HQ41" s="465"/>
      <c r="HR41" s="465"/>
      <c r="HS41" s="465"/>
      <c r="HT41" s="465"/>
      <c r="HU41" s="465"/>
      <c r="HV41" s="465"/>
      <c r="HW41" s="465"/>
      <c r="HX41" s="465"/>
      <c r="HY41" s="465"/>
      <c r="HZ41" s="465"/>
      <c r="IA41" s="465"/>
      <c r="IB41" s="465"/>
      <c r="IC41" s="465"/>
      <c r="ID41" s="465"/>
      <c r="IE41" s="465"/>
      <c r="IF41" s="465"/>
      <c r="IG41" s="465"/>
      <c r="IH41" s="465"/>
      <c r="II41" s="465"/>
      <c r="IJ41" s="465"/>
      <c r="IK41" s="465"/>
      <c r="IL41" s="465"/>
      <c r="IM41" s="465"/>
      <c r="IN41" s="465"/>
      <c r="IO41" s="465"/>
      <c r="IP41" s="465"/>
      <c r="IQ41" s="465"/>
      <c r="IR41" s="465"/>
      <c r="IS41" s="465"/>
      <c r="IT41" s="465"/>
      <c r="IU41" s="465"/>
    </row>
    <row r="42" spans="1:255" s="96" customFormat="1" ht="12.75" customHeight="1" x14ac:dyDescent="0.2">
      <c r="A42" s="103"/>
      <c r="B42" s="469" t="s">
        <v>169</v>
      </c>
      <c r="C42" s="468"/>
      <c r="D42" s="468"/>
      <c r="E42" s="467">
        <f>'Monthly Systematic wdrawal '!E59</f>
        <v>110000</v>
      </c>
      <c r="F42" s="364">
        <f>'Monthly Systematic wdrawal '!K59</f>
        <v>855.34350746575865</v>
      </c>
      <c r="G42" s="364">
        <f t="shared" si="1"/>
        <v>855.34350746575865</v>
      </c>
      <c r="H42" s="366">
        <f t="shared" si="1"/>
        <v>855.34350746575865</v>
      </c>
      <c r="I42" s="103"/>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c r="BX42" s="465"/>
      <c r="BY42" s="465"/>
      <c r="BZ42" s="465"/>
      <c r="CA42" s="465"/>
      <c r="CB42" s="465"/>
      <c r="CC42" s="465"/>
      <c r="CD42" s="465"/>
      <c r="CE42" s="465"/>
      <c r="CF42" s="465"/>
      <c r="CG42" s="465"/>
      <c r="CH42" s="465"/>
      <c r="CI42" s="465"/>
      <c r="CJ42" s="465"/>
      <c r="CK42" s="465"/>
      <c r="CL42" s="465"/>
      <c r="CM42" s="465"/>
      <c r="CN42" s="465"/>
      <c r="CO42" s="465"/>
      <c r="CP42" s="465"/>
      <c r="CQ42" s="465"/>
      <c r="CR42" s="465"/>
      <c r="CS42" s="465"/>
      <c r="CT42" s="465"/>
      <c r="CU42" s="465"/>
      <c r="CV42" s="465"/>
      <c r="CW42" s="465"/>
      <c r="CX42" s="465"/>
      <c r="CY42" s="465"/>
      <c r="CZ42" s="465"/>
      <c r="DA42" s="465"/>
      <c r="DB42" s="465"/>
      <c r="DC42" s="465"/>
      <c r="DD42" s="465"/>
      <c r="DE42" s="465"/>
      <c r="DF42" s="465"/>
      <c r="DG42" s="465"/>
      <c r="DH42" s="465"/>
      <c r="DI42" s="465"/>
      <c r="DJ42" s="465"/>
      <c r="DK42" s="465"/>
      <c r="DL42" s="465"/>
      <c r="DM42" s="465"/>
      <c r="DN42" s="465"/>
      <c r="DO42" s="465"/>
      <c r="DP42" s="465"/>
      <c r="DQ42" s="465"/>
      <c r="DR42" s="465"/>
      <c r="DS42" s="465"/>
      <c r="DT42" s="465"/>
      <c r="DU42" s="465"/>
      <c r="DV42" s="465"/>
      <c r="DW42" s="465"/>
      <c r="DX42" s="465"/>
      <c r="DY42" s="465"/>
      <c r="DZ42" s="465"/>
      <c r="EA42" s="465"/>
      <c r="EB42" s="465"/>
      <c r="EC42" s="465"/>
      <c r="ED42" s="465"/>
      <c r="EE42" s="465"/>
      <c r="EF42" s="465"/>
      <c r="EG42" s="465"/>
      <c r="EH42" s="465"/>
      <c r="EI42" s="465"/>
      <c r="EJ42" s="465"/>
      <c r="EK42" s="465"/>
      <c r="EL42" s="465"/>
      <c r="EM42" s="465"/>
      <c r="EN42" s="465"/>
      <c r="EO42" s="465"/>
      <c r="EP42" s="465"/>
      <c r="EQ42" s="465"/>
      <c r="ER42" s="465"/>
      <c r="ES42" s="465"/>
      <c r="ET42" s="465"/>
      <c r="EU42" s="465"/>
      <c r="EV42" s="465"/>
      <c r="EW42" s="465"/>
      <c r="EX42" s="465"/>
      <c r="EY42" s="465"/>
      <c r="EZ42" s="465"/>
      <c r="FA42" s="465"/>
      <c r="FB42" s="465"/>
      <c r="FC42" s="465"/>
      <c r="FD42" s="465"/>
      <c r="FE42" s="465"/>
      <c r="FF42" s="465"/>
      <c r="FG42" s="465"/>
      <c r="FH42" s="465"/>
      <c r="FI42" s="465"/>
      <c r="FJ42" s="465"/>
      <c r="FK42" s="465"/>
      <c r="FL42" s="465"/>
      <c r="FM42" s="465"/>
      <c r="FN42" s="465"/>
      <c r="FO42" s="465"/>
      <c r="FP42" s="465"/>
      <c r="FQ42" s="465"/>
      <c r="FR42" s="465"/>
      <c r="FS42" s="465"/>
      <c r="FT42" s="465"/>
      <c r="FU42" s="465"/>
      <c r="FV42" s="465"/>
      <c r="FW42" s="465"/>
      <c r="FX42" s="465"/>
      <c r="FY42" s="465"/>
      <c r="FZ42" s="465"/>
      <c r="GA42" s="465"/>
      <c r="GB42" s="465"/>
      <c r="GC42" s="465"/>
      <c r="GD42" s="465"/>
      <c r="GE42" s="465"/>
      <c r="GF42" s="465"/>
      <c r="GG42" s="465"/>
      <c r="GH42" s="465"/>
      <c r="GI42" s="465"/>
      <c r="GJ42" s="465"/>
      <c r="GK42" s="465"/>
      <c r="GL42" s="465"/>
      <c r="GM42" s="465"/>
      <c r="GN42" s="465"/>
      <c r="GO42" s="465"/>
      <c r="GP42" s="465"/>
      <c r="GQ42" s="465"/>
      <c r="GR42" s="465"/>
      <c r="GS42" s="465"/>
      <c r="GT42" s="465"/>
      <c r="GU42" s="465"/>
      <c r="GV42" s="465"/>
      <c r="GW42" s="465"/>
      <c r="GX42" s="465"/>
      <c r="GY42" s="465"/>
      <c r="GZ42" s="465"/>
      <c r="HA42" s="465"/>
      <c r="HB42" s="465"/>
      <c r="HC42" s="465"/>
      <c r="HD42" s="465"/>
      <c r="HE42" s="465"/>
      <c r="HF42" s="465"/>
      <c r="HG42" s="465"/>
      <c r="HH42" s="465"/>
      <c r="HI42" s="465"/>
      <c r="HJ42" s="465"/>
      <c r="HK42" s="465"/>
      <c r="HL42" s="465"/>
      <c r="HM42" s="465"/>
      <c r="HN42" s="465"/>
      <c r="HO42" s="465"/>
      <c r="HP42" s="465"/>
      <c r="HQ42" s="465"/>
      <c r="HR42" s="465"/>
      <c r="HS42" s="465"/>
      <c r="HT42" s="465"/>
      <c r="HU42" s="465"/>
      <c r="HV42" s="465"/>
      <c r="HW42" s="465"/>
      <c r="HX42" s="465"/>
      <c r="HY42" s="465"/>
      <c r="HZ42" s="465"/>
      <c r="IA42" s="465"/>
      <c r="IB42" s="465"/>
      <c r="IC42" s="465"/>
      <c r="ID42" s="465"/>
      <c r="IE42" s="465"/>
      <c r="IF42" s="465"/>
      <c r="IG42" s="465"/>
      <c r="IH42" s="465"/>
      <c r="II42" s="465"/>
      <c r="IJ42" s="465"/>
      <c r="IK42" s="465"/>
      <c r="IL42" s="465"/>
      <c r="IM42" s="465"/>
      <c r="IN42" s="465"/>
      <c r="IO42" s="465"/>
      <c r="IP42" s="465"/>
      <c r="IQ42" s="465"/>
      <c r="IR42" s="465"/>
      <c r="IS42" s="465"/>
      <c r="IT42" s="465"/>
      <c r="IU42" s="465"/>
    </row>
    <row r="43" spans="1:255" s="96" customFormat="1" ht="17.25" customHeight="1" x14ac:dyDescent="0.2">
      <c r="A43" s="103"/>
      <c r="B43" s="469" t="s">
        <v>172</v>
      </c>
      <c r="C43" s="468"/>
      <c r="D43" s="468"/>
      <c r="E43" s="467">
        <f>'Monthly Systematic wdrawal '!E60</f>
        <v>250000</v>
      </c>
      <c r="F43" s="364">
        <f>'Monthly Systematic wdrawal '!K60</f>
        <v>1050.7893621204955</v>
      </c>
      <c r="G43" s="364">
        <f t="shared" si="1"/>
        <v>1050.7893621204955</v>
      </c>
      <c r="H43" s="366">
        <f t="shared" si="1"/>
        <v>1050.7893621204955</v>
      </c>
      <c r="I43" s="103"/>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5"/>
      <c r="AW43" s="465"/>
      <c r="AX43" s="465"/>
      <c r="AY43" s="465"/>
      <c r="AZ43" s="465"/>
      <c r="BA43" s="465"/>
      <c r="BB43" s="465"/>
      <c r="BC43" s="465"/>
      <c r="BD43" s="465"/>
      <c r="BE43" s="465"/>
      <c r="BF43" s="465"/>
      <c r="BG43" s="465"/>
      <c r="BH43" s="465"/>
      <c r="BI43" s="465"/>
      <c r="BJ43" s="465"/>
      <c r="BK43" s="465"/>
      <c r="BL43" s="465"/>
      <c r="BM43" s="465"/>
      <c r="BN43" s="465"/>
      <c r="BO43" s="465"/>
      <c r="BP43" s="465"/>
      <c r="BQ43" s="465"/>
      <c r="BR43" s="465"/>
      <c r="BS43" s="465"/>
      <c r="BT43" s="465"/>
      <c r="BU43" s="465"/>
      <c r="BV43" s="465"/>
      <c r="BW43" s="465"/>
      <c r="BX43" s="465"/>
      <c r="BY43" s="465"/>
      <c r="BZ43" s="465"/>
      <c r="CA43" s="465"/>
      <c r="CB43" s="465"/>
      <c r="CC43" s="465"/>
      <c r="CD43" s="465"/>
      <c r="CE43" s="465"/>
      <c r="CF43" s="465"/>
      <c r="CG43" s="465"/>
      <c r="CH43" s="465"/>
      <c r="CI43" s="465"/>
      <c r="CJ43" s="465"/>
      <c r="CK43" s="465"/>
      <c r="CL43" s="465"/>
      <c r="CM43" s="465"/>
      <c r="CN43" s="465"/>
      <c r="CO43" s="465"/>
      <c r="CP43" s="465"/>
      <c r="CQ43" s="465"/>
      <c r="CR43" s="465"/>
      <c r="CS43" s="465"/>
      <c r="CT43" s="465"/>
      <c r="CU43" s="465"/>
      <c r="CV43" s="465"/>
      <c r="CW43" s="465"/>
      <c r="CX43" s="465"/>
      <c r="CY43" s="465"/>
      <c r="CZ43" s="465"/>
      <c r="DA43" s="465"/>
      <c r="DB43" s="465"/>
      <c r="DC43" s="465"/>
      <c r="DD43" s="465"/>
      <c r="DE43" s="465"/>
      <c r="DF43" s="465"/>
      <c r="DG43" s="465"/>
      <c r="DH43" s="465"/>
      <c r="DI43" s="465"/>
      <c r="DJ43" s="465"/>
      <c r="DK43" s="465"/>
      <c r="DL43" s="465"/>
      <c r="DM43" s="465"/>
      <c r="DN43" s="465"/>
      <c r="DO43" s="465"/>
      <c r="DP43" s="465"/>
      <c r="DQ43" s="465"/>
      <c r="DR43" s="465"/>
      <c r="DS43" s="465"/>
      <c r="DT43" s="465"/>
      <c r="DU43" s="465"/>
      <c r="DV43" s="465"/>
      <c r="DW43" s="465"/>
      <c r="DX43" s="465"/>
      <c r="DY43" s="465"/>
      <c r="DZ43" s="465"/>
      <c r="EA43" s="465"/>
      <c r="EB43" s="465"/>
      <c r="EC43" s="465"/>
      <c r="ED43" s="465"/>
      <c r="EE43" s="465"/>
      <c r="EF43" s="465"/>
      <c r="EG43" s="465"/>
      <c r="EH43" s="465"/>
      <c r="EI43" s="465"/>
      <c r="EJ43" s="465"/>
      <c r="EK43" s="465"/>
      <c r="EL43" s="465"/>
      <c r="EM43" s="465"/>
      <c r="EN43" s="465"/>
      <c r="EO43" s="465"/>
      <c r="EP43" s="465"/>
      <c r="EQ43" s="465"/>
      <c r="ER43" s="465"/>
      <c r="ES43" s="465"/>
      <c r="ET43" s="465"/>
      <c r="EU43" s="465"/>
      <c r="EV43" s="465"/>
      <c r="EW43" s="465"/>
      <c r="EX43" s="465"/>
      <c r="EY43" s="465"/>
      <c r="EZ43" s="465"/>
      <c r="FA43" s="465"/>
      <c r="FB43" s="465"/>
      <c r="FC43" s="465"/>
      <c r="FD43" s="465"/>
      <c r="FE43" s="465"/>
      <c r="FF43" s="465"/>
      <c r="FG43" s="465"/>
      <c r="FH43" s="465"/>
      <c r="FI43" s="465"/>
      <c r="FJ43" s="465"/>
      <c r="FK43" s="465"/>
      <c r="FL43" s="465"/>
      <c r="FM43" s="465"/>
      <c r="FN43" s="465"/>
      <c r="FO43" s="465"/>
      <c r="FP43" s="465"/>
      <c r="FQ43" s="465"/>
      <c r="FR43" s="465"/>
      <c r="FS43" s="465"/>
      <c r="FT43" s="465"/>
      <c r="FU43" s="465"/>
      <c r="FV43" s="465"/>
      <c r="FW43" s="465"/>
      <c r="FX43" s="465"/>
      <c r="FY43" s="465"/>
      <c r="FZ43" s="465"/>
      <c r="GA43" s="465"/>
      <c r="GB43" s="465"/>
      <c r="GC43" s="465"/>
      <c r="GD43" s="465"/>
      <c r="GE43" s="465"/>
      <c r="GF43" s="465"/>
      <c r="GG43" s="465"/>
      <c r="GH43" s="465"/>
      <c r="GI43" s="465"/>
      <c r="GJ43" s="465"/>
      <c r="GK43" s="465"/>
      <c r="GL43" s="465"/>
      <c r="GM43" s="465"/>
      <c r="GN43" s="465"/>
      <c r="GO43" s="465"/>
      <c r="GP43" s="465"/>
      <c r="GQ43" s="465"/>
      <c r="GR43" s="465"/>
      <c r="GS43" s="465"/>
      <c r="GT43" s="465"/>
      <c r="GU43" s="465"/>
      <c r="GV43" s="465"/>
      <c r="GW43" s="465"/>
      <c r="GX43" s="465"/>
      <c r="GY43" s="465"/>
      <c r="GZ43" s="465"/>
      <c r="HA43" s="465"/>
      <c r="HB43" s="465"/>
      <c r="HC43" s="465"/>
      <c r="HD43" s="465"/>
      <c r="HE43" s="465"/>
      <c r="HF43" s="465"/>
      <c r="HG43" s="465"/>
      <c r="HH43" s="465"/>
      <c r="HI43" s="465"/>
      <c r="HJ43" s="465"/>
      <c r="HK43" s="465"/>
      <c r="HL43" s="465"/>
      <c r="HM43" s="465"/>
      <c r="HN43" s="465"/>
      <c r="HO43" s="465"/>
      <c r="HP43" s="465"/>
      <c r="HQ43" s="465"/>
      <c r="HR43" s="465"/>
      <c r="HS43" s="465"/>
      <c r="HT43" s="465"/>
      <c r="HU43" s="465"/>
      <c r="HV43" s="465"/>
      <c r="HW43" s="465"/>
      <c r="HX43" s="465"/>
      <c r="HY43" s="465"/>
      <c r="HZ43" s="465"/>
      <c r="IA43" s="465"/>
      <c r="IB43" s="465"/>
      <c r="IC43" s="465"/>
      <c r="ID43" s="465"/>
      <c r="IE43" s="465"/>
      <c r="IF43" s="465"/>
      <c r="IG43" s="465"/>
      <c r="IH43" s="465"/>
      <c r="II43" s="465"/>
      <c r="IJ43" s="465"/>
      <c r="IK43" s="465"/>
      <c r="IL43" s="465"/>
      <c r="IM43" s="465"/>
      <c r="IN43" s="465"/>
      <c r="IO43" s="465"/>
      <c r="IP43" s="465"/>
      <c r="IQ43" s="465"/>
      <c r="IR43" s="465"/>
      <c r="IS43" s="465"/>
      <c r="IT43" s="465"/>
      <c r="IU43" s="465"/>
    </row>
    <row r="44" spans="1:255" ht="18.75" customHeight="1" thickBot="1" x14ac:dyDescent="0.25">
      <c r="A44" s="4"/>
      <c r="B44" s="236"/>
      <c r="C44" s="206"/>
      <c r="D44" s="206"/>
      <c r="E44" s="207"/>
      <c r="F44" s="208"/>
      <c r="G44" s="364"/>
      <c r="H44" s="237"/>
      <c r="I44" s="4"/>
    </row>
    <row r="45" spans="1:255" ht="22.5" customHeight="1" thickBot="1" x14ac:dyDescent="0.25">
      <c r="A45" s="4"/>
      <c r="B45" s="585" t="s">
        <v>96</v>
      </c>
      <c r="C45" s="617"/>
      <c r="D45" s="617"/>
      <c r="E45" s="618"/>
      <c r="F45" s="225">
        <f>SUM(F17:F43)</f>
        <v>15511.945121574454</v>
      </c>
      <c r="G45" s="225">
        <f>F45</f>
        <v>15511.945121574454</v>
      </c>
      <c r="H45" s="226">
        <f>G45</f>
        <v>15511.945121574454</v>
      </c>
      <c r="I45" s="4"/>
    </row>
    <row r="46" spans="1:255" ht="20.25" customHeight="1" x14ac:dyDescent="0.2">
      <c r="A46" s="4"/>
      <c r="B46" s="219"/>
      <c r="C46" s="89"/>
      <c r="D46" s="89"/>
      <c r="E46" s="89" t="s">
        <v>88</v>
      </c>
      <c r="F46" s="391">
        <f>F45-F43</f>
        <v>14461.155759453959</v>
      </c>
      <c r="G46" s="391">
        <f t="shared" ref="G46:H46" si="2">G45-G43</f>
        <v>14461.155759453959</v>
      </c>
      <c r="H46" s="391">
        <f t="shared" si="2"/>
        <v>14461.155759453959</v>
      </c>
      <c r="I46" s="4"/>
    </row>
    <row r="47" spans="1:255" ht="17.25" customHeight="1" x14ac:dyDescent="0.2">
      <c r="A47" s="4"/>
      <c r="B47" s="219"/>
      <c r="C47" s="89"/>
      <c r="D47" s="89"/>
      <c r="E47" s="89"/>
      <c r="F47" s="303"/>
      <c r="G47" s="303"/>
      <c r="H47" s="303"/>
      <c r="I47" s="4"/>
    </row>
    <row r="48" spans="1:255" ht="21.75" customHeight="1" x14ac:dyDescent="0.2">
      <c r="A48" s="103"/>
      <c r="B48" s="622" t="s">
        <v>200</v>
      </c>
      <c r="C48" s="623"/>
      <c r="D48" s="623"/>
      <c r="E48" s="623"/>
      <c r="F48" s="321">
        <v>0</v>
      </c>
      <c r="G48" s="210">
        <v>8000</v>
      </c>
      <c r="H48" s="214">
        <v>0</v>
      </c>
      <c r="I48" s="103"/>
    </row>
    <row r="49" spans="1:255" ht="22.5" customHeight="1" x14ac:dyDescent="0.2">
      <c r="A49" s="103"/>
      <c r="B49" s="628" t="s">
        <v>201</v>
      </c>
      <c r="C49" s="629"/>
      <c r="D49" s="629"/>
      <c r="E49" s="629"/>
      <c r="F49" s="454">
        <v>0</v>
      </c>
      <c r="G49" s="361">
        <v>0</v>
      </c>
      <c r="H49" s="360">
        <v>8000</v>
      </c>
      <c r="I49" s="103"/>
    </row>
    <row r="50" spans="1:255" ht="20.25" customHeight="1" thickBot="1" x14ac:dyDescent="0.25">
      <c r="A50" s="4"/>
      <c r="B50" s="73"/>
      <c r="C50" s="73"/>
      <c r="D50" s="73"/>
      <c r="E50" s="73"/>
      <c r="F50" s="73"/>
      <c r="G50" s="73"/>
      <c r="H50" s="73"/>
      <c r="I50" s="4"/>
    </row>
    <row r="51" spans="1:255" ht="21" customHeight="1" x14ac:dyDescent="0.2">
      <c r="A51" s="4"/>
      <c r="B51" s="630" t="s">
        <v>81</v>
      </c>
      <c r="C51" s="631"/>
      <c r="D51" s="632"/>
      <c r="E51" s="633"/>
      <c r="F51" s="238">
        <v>0</v>
      </c>
      <c r="G51" s="238">
        <f>H65</f>
        <v>8762</v>
      </c>
      <c r="H51" s="239">
        <f>G51</f>
        <v>8762</v>
      </c>
      <c r="I51" s="4"/>
      <c r="K51" s="213"/>
    </row>
    <row r="52" spans="1:255" ht="31.5" customHeight="1" x14ac:dyDescent="0.2">
      <c r="A52" s="4"/>
      <c r="B52" s="624" t="s">
        <v>78</v>
      </c>
      <c r="C52" s="625"/>
      <c r="D52" s="626"/>
      <c r="E52" s="627"/>
      <c r="F52" s="211">
        <f>'Monthly Systematic wdrawal '!K66</f>
        <v>10053.245685890115</v>
      </c>
      <c r="G52" s="212">
        <f t="shared" ref="G52:H56" si="3">F52</f>
        <v>10053.245685890115</v>
      </c>
      <c r="H52" s="240">
        <f t="shared" si="3"/>
        <v>10053.245685890115</v>
      </c>
      <c r="I52" s="4"/>
    </row>
    <row r="53" spans="1:255" ht="26.25" customHeight="1" x14ac:dyDescent="0.2">
      <c r="A53" s="4"/>
      <c r="B53" s="591" t="s">
        <v>128</v>
      </c>
      <c r="C53" s="592"/>
      <c r="D53" s="593"/>
      <c r="E53" s="594"/>
      <c r="F53" s="398">
        <f>'Monthly Systematic wdrawal '!M67</f>
        <v>0</v>
      </c>
      <c r="G53" s="399">
        <f t="shared" si="3"/>
        <v>0</v>
      </c>
      <c r="H53" s="400">
        <f t="shared" si="3"/>
        <v>0</v>
      </c>
      <c r="I53" s="4"/>
    </row>
    <row r="54" spans="1:255" ht="26.25" customHeight="1" x14ac:dyDescent="0.2">
      <c r="A54" s="4"/>
      <c r="B54" s="429"/>
      <c r="C54" s="430"/>
      <c r="D54" s="430"/>
      <c r="E54" s="431" t="s">
        <v>127</v>
      </c>
      <c r="F54" s="439"/>
      <c r="G54" s="440"/>
      <c r="H54" s="441"/>
      <c r="I54" s="4"/>
    </row>
    <row r="55" spans="1:255" ht="26.25" customHeight="1" x14ac:dyDescent="0.2">
      <c r="A55" s="4"/>
      <c r="B55" s="429"/>
      <c r="C55" s="430"/>
      <c r="D55" s="430"/>
      <c r="E55" s="431" t="s">
        <v>129</v>
      </c>
      <c r="F55" s="439">
        <f>'Monthly Systematic wdrawal '!L69</f>
        <v>480</v>
      </c>
      <c r="G55" s="439">
        <f>'Monthly Systematic wdrawal '!M69</f>
        <v>480</v>
      </c>
      <c r="H55" s="441">
        <f>G55</f>
        <v>480</v>
      </c>
      <c r="I55" s="4"/>
    </row>
    <row r="56" spans="1:255" ht="30" customHeight="1" thickBot="1" x14ac:dyDescent="0.25">
      <c r="A56" s="4"/>
      <c r="B56" s="619" t="s">
        <v>196</v>
      </c>
      <c r="C56" s="620"/>
      <c r="D56" s="620"/>
      <c r="E56" s="621"/>
      <c r="F56" s="304">
        <f>'Monthly Systematic wdrawal '!K70</f>
        <v>2282.0882095259908</v>
      </c>
      <c r="G56" s="305">
        <f t="shared" si="3"/>
        <v>2282.0882095259908</v>
      </c>
      <c r="H56" s="306">
        <f t="shared" si="3"/>
        <v>2282.0882095259908</v>
      </c>
      <c r="I56" s="4"/>
    </row>
    <row r="57" spans="1:255" s="110" customFormat="1" ht="33.75" customHeight="1" thickBot="1" x14ac:dyDescent="0.25">
      <c r="A57" s="108"/>
      <c r="B57" s="588" t="s">
        <v>197</v>
      </c>
      <c r="C57" s="589"/>
      <c r="D57" s="589"/>
      <c r="E57" s="590"/>
      <c r="F57" s="307">
        <f>'Monthly Systematic wdrawal '!K71</f>
        <v>0.15759999999999999</v>
      </c>
      <c r="G57" s="307">
        <f>F57</f>
        <v>0.15759999999999999</v>
      </c>
      <c r="H57" s="308">
        <f>G57</f>
        <v>0.15759999999999999</v>
      </c>
      <c r="I57" s="108"/>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c r="HL57" s="109"/>
      <c r="HM57" s="109"/>
      <c r="HN57" s="109"/>
      <c r="HO57" s="109"/>
      <c r="HP57" s="109"/>
      <c r="HQ57" s="109"/>
      <c r="HR57" s="109"/>
      <c r="HS57" s="109"/>
      <c r="HT57" s="109"/>
      <c r="HU57" s="109"/>
      <c r="HV57" s="109"/>
      <c r="HW57" s="109"/>
      <c r="HX57" s="109"/>
      <c r="HY57" s="109"/>
      <c r="HZ57" s="109"/>
      <c r="IA57" s="109"/>
      <c r="IB57" s="109"/>
      <c r="IC57" s="109"/>
      <c r="ID57" s="109"/>
      <c r="IE57" s="109"/>
      <c r="IF57" s="109"/>
      <c r="IG57" s="109"/>
      <c r="IH57" s="109"/>
      <c r="II57" s="109"/>
      <c r="IJ57" s="109"/>
      <c r="IK57" s="109"/>
      <c r="IL57" s="109"/>
      <c r="IM57" s="109"/>
      <c r="IN57" s="109"/>
      <c r="IO57" s="109"/>
      <c r="IP57" s="109"/>
      <c r="IQ57" s="109"/>
      <c r="IR57" s="109"/>
      <c r="IS57" s="109"/>
      <c r="IT57" s="109"/>
      <c r="IU57" s="109"/>
    </row>
    <row r="58" spans="1:255" ht="23.25" customHeight="1" x14ac:dyDescent="0.2">
      <c r="A58" s="4"/>
      <c r="B58" s="602" t="s">
        <v>82</v>
      </c>
      <c r="C58" s="603"/>
      <c r="D58" s="603"/>
      <c r="E58" s="603"/>
      <c r="F58" s="210">
        <f>F45-F51-F52-F55-F56</f>
        <v>2696.611226158348</v>
      </c>
      <c r="G58" s="210">
        <f>(G45-G51-G52-G55-G56)+G48+G49</f>
        <v>1934.6112261583476</v>
      </c>
      <c r="H58" s="210">
        <f>(H45-H51-H52-H55-H56)+H48+H49</f>
        <v>1934.6112261583476</v>
      </c>
      <c r="I58" s="103"/>
    </row>
    <row r="59" spans="1:255" ht="15" customHeight="1" x14ac:dyDescent="0.2">
      <c r="A59" s="4"/>
      <c r="B59" s="73"/>
      <c r="C59" s="73"/>
      <c r="D59" s="73"/>
      <c r="E59" s="73"/>
      <c r="F59" s="209"/>
      <c r="G59" s="209"/>
      <c r="H59" s="209"/>
      <c r="I59" s="103"/>
    </row>
    <row r="60" spans="1:255" ht="15" customHeight="1" x14ac:dyDescent="0.2">
      <c r="A60" s="4"/>
      <c r="B60" s="73"/>
      <c r="C60" s="73"/>
      <c r="D60" s="73"/>
      <c r="E60" s="73"/>
      <c r="F60" s="209"/>
      <c r="G60" s="209"/>
      <c r="H60" s="209"/>
      <c r="I60" s="103"/>
    </row>
    <row r="61" spans="1:255" ht="15" customHeight="1" x14ac:dyDescent="0.2">
      <c r="A61" s="4"/>
      <c r="B61" s="88"/>
      <c r="C61" s="73"/>
      <c r="D61" s="73"/>
      <c r="E61" s="73"/>
      <c r="F61" s="65"/>
      <c r="G61" s="66"/>
      <c r="H61" s="66"/>
      <c r="I61" s="4"/>
    </row>
    <row r="62" spans="1:255" ht="27" customHeight="1" thickBot="1" x14ac:dyDescent="0.35">
      <c r="A62" s="4"/>
      <c r="B62" s="91"/>
      <c r="C62" s="74"/>
      <c r="D62" s="75"/>
      <c r="E62" s="74"/>
      <c r="F62" s="215" t="s">
        <v>202</v>
      </c>
      <c r="G62" s="76"/>
      <c r="H62" s="76"/>
      <c r="I62" s="4"/>
    </row>
    <row r="63" spans="1:255" ht="15" customHeight="1" x14ac:dyDescent="0.2">
      <c r="A63" s="4"/>
      <c r="B63" s="124"/>
      <c r="C63" s="125" t="s">
        <v>41</v>
      </c>
      <c r="D63" s="123">
        <v>2041</v>
      </c>
      <c r="E63" s="127"/>
      <c r="F63" s="126"/>
      <c r="G63" s="125" t="s">
        <v>42</v>
      </c>
      <c r="H63" s="123">
        <f>D63</f>
        <v>2041</v>
      </c>
      <c r="I63" s="4"/>
    </row>
    <row r="64" spans="1:255" ht="15" customHeight="1" x14ac:dyDescent="0.2">
      <c r="A64" s="4"/>
      <c r="B64" s="124"/>
      <c r="C64" s="125" t="s">
        <v>43</v>
      </c>
      <c r="D64" s="411">
        <v>5719</v>
      </c>
      <c r="E64" s="129"/>
      <c r="F64" s="126"/>
      <c r="G64" s="125" t="s">
        <v>44</v>
      </c>
      <c r="H64" s="411" t="s">
        <v>141</v>
      </c>
      <c r="I64" s="4"/>
    </row>
    <row r="65" spans="1:9" ht="15" customHeight="1" x14ac:dyDescent="0.2">
      <c r="A65" s="4"/>
      <c r="B65" s="124"/>
      <c r="C65" s="125" t="s">
        <v>45</v>
      </c>
      <c r="D65" s="411">
        <v>8305</v>
      </c>
      <c r="E65" s="130"/>
      <c r="F65" s="126"/>
      <c r="G65" s="125" t="s">
        <v>46</v>
      </c>
      <c r="H65" s="401">
        <v>8762</v>
      </c>
      <c r="I65" s="4"/>
    </row>
    <row r="66" spans="1:9" ht="15" customHeight="1" x14ac:dyDescent="0.2">
      <c r="A66" s="4"/>
      <c r="B66" s="89"/>
      <c r="C66" s="89"/>
      <c r="D66" s="89"/>
      <c r="E66" s="131"/>
      <c r="F66" s="66"/>
      <c r="G66" s="66"/>
      <c r="H66" s="66"/>
      <c r="I66" s="4"/>
    </row>
    <row r="67" spans="1:9" ht="15" customHeight="1" x14ac:dyDescent="0.2">
      <c r="A67" s="4"/>
      <c r="B67" s="124"/>
      <c r="C67" s="125" t="s">
        <v>47</v>
      </c>
      <c r="D67" s="123">
        <f>D63</f>
        <v>2041</v>
      </c>
      <c r="E67" s="77"/>
      <c r="F67" s="43"/>
      <c r="G67" s="89"/>
      <c r="H67" s="131"/>
      <c r="I67" s="4"/>
    </row>
    <row r="68" spans="1:9" ht="15" customHeight="1" x14ac:dyDescent="0.2">
      <c r="A68" s="4"/>
      <c r="B68" s="124"/>
      <c r="C68" s="125" t="s">
        <v>48</v>
      </c>
      <c r="D68" s="411">
        <v>18680</v>
      </c>
      <c r="E68" s="77"/>
      <c r="F68" s="43"/>
      <c r="G68" s="89"/>
      <c r="H68" s="132"/>
      <c r="I68" s="4"/>
    </row>
    <row r="69" spans="1:9" ht="15" customHeight="1" x14ac:dyDescent="0.2">
      <c r="A69" s="4"/>
      <c r="B69" s="124"/>
      <c r="C69" s="125" t="s">
        <v>49</v>
      </c>
      <c r="D69" s="411">
        <v>21482</v>
      </c>
      <c r="E69" s="133"/>
      <c r="F69" s="66"/>
      <c r="G69" s="134"/>
      <c r="H69" s="135"/>
      <c r="I69" s="4"/>
    </row>
    <row r="70" spans="1:9" ht="15" customHeight="1" x14ac:dyDescent="0.2">
      <c r="A70" s="4"/>
      <c r="B70" s="124"/>
      <c r="C70" s="125"/>
      <c r="D70" s="128"/>
      <c r="E70" s="133"/>
      <c r="F70" s="66"/>
      <c r="G70" s="134"/>
      <c r="H70" s="135"/>
      <c r="I70" s="4"/>
    </row>
    <row r="71" spans="1:9" ht="15" customHeight="1" x14ac:dyDescent="0.2">
      <c r="A71" s="4"/>
      <c r="B71" s="124"/>
      <c r="C71" s="125"/>
      <c r="D71" s="128"/>
      <c r="E71" s="133"/>
      <c r="F71" s="66"/>
      <c r="G71" s="134"/>
      <c r="H71" s="135"/>
      <c r="I71" s="4"/>
    </row>
    <row r="72" spans="1:9" ht="27" customHeight="1" thickBot="1" x14ac:dyDescent="0.35">
      <c r="A72" s="4"/>
      <c r="B72" s="91"/>
      <c r="C72" s="74"/>
      <c r="D72" s="75"/>
      <c r="E72" s="74"/>
      <c r="F72" s="215" t="s">
        <v>203</v>
      </c>
      <c r="G72" s="76"/>
      <c r="H72" s="76"/>
      <c r="I72" s="4"/>
    </row>
    <row r="73" spans="1:9" ht="15" customHeight="1" x14ac:dyDescent="0.2">
      <c r="A73" s="4"/>
      <c r="B73" s="124"/>
      <c r="C73" s="125" t="s">
        <v>41</v>
      </c>
      <c r="D73" s="123">
        <v>2046</v>
      </c>
      <c r="E73" s="127"/>
      <c r="F73" s="126"/>
      <c r="G73" s="125" t="s">
        <v>42</v>
      </c>
      <c r="H73" s="123">
        <f>D73</f>
        <v>2046</v>
      </c>
      <c r="I73" s="4"/>
    </row>
    <row r="74" spans="1:9" ht="15" customHeight="1" x14ac:dyDescent="0.2">
      <c r="A74" s="4"/>
      <c r="B74" s="124"/>
      <c r="C74" s="125" t="s">
        <v>43</v>
      </c>
      <c r="D74" s="411">
        <v>6314</v>
      </c>
      <c r="E74" s="129"/>
      <c r="F74" s="126"/>
      <c r="G74" s="125" t="s">
        <v>44</v>
      </c>
      <c r="H74" s="411">
        <v>0</v>
      </c>
      <c r="I74" s="4"/>
    </row>
    <row r="75" spans="1:9" ht="15" customHeight="1" x14ac:dyDescent="0.2">
      <c r="A75" s="4"/>
      <c r="B75" s="124"/>
      <c r="C75" s="125" t="s">
        <v>45</v>
      </c>
      <c r="D75" s="411">
        <v>9170</v>
      </c>
      <c r="E75" s="130"/>
      <c r="F75" s="126"/>
      <c r="G75" s="125" t="s">
        <v>46</v>
      </c>
      <c r="H75" s="401">
        <v>9674</v>
      </c>
      <c r="I75" s="4"/>
    </row>
    <row r="76" spans="1:9" ht="15" customHeight="1" x14ac:dyDescent="0.2">
      <c r="A76" s="4"/>
      <c r="B76" s="89"/>
      <c r="C76" s="89"/>
      <c r="D76" s="89"/>
      <c r="E76" s="131"/>
      <c r="F76" s="66"/>
      <c r="G76" s="66"/>
      <c r="H76" s="66"/>
      <c r="I76" s="4"/>
    </row>
    <row r="77" spans="1:9" ht="15" customHeight="1" x14ac:dyDescent="0.2">
      <c r="A77" s="4"/>
      <c r="B77" s="124"/>
      <c r="C77" s="125" t="s">
        <v>47</v>
      </c>
      <c r="D77" s="123">
        <f>D73</f>
        <v>2046</v>
      </c>
      <c r="E77" s="77"/>
      <c r="F77" s="43"/>
      <c r="G77" s="89"/>
      <c r="H77" s="131"/>
      <c r="I77" s="4"/>
    </row>
    <row r="78" spans="1:9" ht="15" customHeight="1" x14ac:dyDescent="0.2">
      <c r="A78" s="4"/>
      <c r="B78" s="124"/>
      <c r="C78" s="125" t="s">
        <v>48</v>
      </c>
      <c r="D78" s="411">
        <v>20624</v>
      </c>
      <c r="E78" s="77"/>
      <c r="F78" s="43"/>
      <c r="G78" s="89"/>
      <c r="H78" s="132"/>
      <c r="I78" s="4"/>
    </row>
    <row r="79" spans="1:9" ht="15" customHeight="1" x14ac:dyDescent="0.2">
      <c r="A79" s="4"/>
      <c r="B79" s="124"/>
      <c r="C79" s="125" t="s">
        <v>49</v>
      </c>
      <c r="D79" s="411">
        <v>23718</v>
      </c>
      <c r="E79" s="133"/>
      <c r="F79" s="66"/>
      <c r="G79" s="134"/>
      <c r="H79" s="135"/>
      <c r="I79" s="4"/>
    </row>
    <row r="80" spans="1:9" ht="15" customHeight="1" x14ac:dyDescent="0.2">
      <c r="A80" s="4"/>
      <c r="B80" s="124"/>
      <c r="C80" s="125"/>
      <c r="D80" s="128"/>
      <c r="E80" s="133"/>
      <c r="F80" s="66"/>
      <c r="G80" s="134"/>
      <c r="H80" s="135"/>
      <c r="I80" s="4"/>
    </row>
    <row r="81" spans="1:9" ht="15" customHeight="1" x14ac:dyDescent="0.2">
      <c r="A81" s="4"/>
      <c r="B81" s="124"/>
      <c r="C81" s="125"/>
      <c r="D81" s="128"/>
      <c r="E81" s="133"/>
      <c r="F81" s="66"/>
      <c r="G81" s="134"/>
      <c r="H81" s="135"/>
      <c r="I81" s="4"/>
    </row>
    <row r="82" spans="1:9" ht="15" customHeight="1" x14ac:dyDescent="0.2">
      <c r="A82" s="4"/>
      <c r="B82" s="43" t="s">
        <v>61</v>
      </c>
      <c r="C82" s="4"/>
      <c r="D82" s="12"/>
      <c r="E82" s="12"/>
      <c r="F82" s="78"/>
      <c r="G82" s="4"/>
      <c r="H82" s="4"/>
      <c r="I82" s="4"/>
    </row>
    <row r="83" spans="1:9" ht="15" customHeight="1" x14ac:dyDescent="0.2">
      <c r="A83" s="4"/>
      <c r="B83" s="78"/>
      <c r="C83" s="4"/>
      <c r="D83" s="12"/>
      <c r="E83" s="12"/>
      <c r="F83" s="78"/>
      <c r="G83" s="4"/>
      <c r="H83" s="4"/>
      <c r="I83" s="4"/>
    </row>
    <row r="84" spans="1:9" ht="15" customHeight="1" x14ac:dyDescent="0.2">
      <c r="A84" s="4"/>
      <c r="B84" s="419" t="s">
        <v>10</v>
      </c>
      <c r="C84" s="420"/>
      <c r="D84" s="420"/>
      <c r="E84" s="420"/>
      <c r="F84" s="420"/>
      <c r="G84" s="420"/>
      <c r="H84" s="421" t="s">
        <v>119</v>
      </c>
      <c r="I84" s="4"/>
    </row>
    <row r="85" spans="1:9" ht="15" customHeight="1" x14ac:dyDescent="0.2">
      <c r="A85" s="4"/>
      <c r="B85" s="4"/>
      <c r="C85" s="4"/>
      <c r="D85" s="4"/>
      <c r="E85" s="4"/>
      <c r="F85" s="4"/>
      <c r="G85" s="4"/>
      <c r="H85" s="4"/>
      <c r="I85" s="4"/>
    </row>
    <row r="86" spans="1:9" ht="15" customHeight="1" x14ac:dyDescent="0.2">
      <c r="A86" s="4"/>
      <c r="B86" s="68"/>
      <c r="C86" s="68"/>
      <c r="D86" s="68"/>
      <c r="E86" s="68"/>
      <c r="F86" s="68"/>
      <c r="G86" s="68"/>
      <c r="H86" s="68"/>
      <c r="I86" s="68"/>
    </row>
    <row r="87" spans="1:9" ht="15" customHeight="1" x14ac:dyDescent="0.2">
      <c r="A87" s="4"/>
      <c r="B87" s="68"/>
      <c r="C87" s="68"/>
      <c r="D87" s="68"/>
      <c r="E87" s="68"/>
      <c r="F87" s="68"/>
      <c r="G87" s="68"/>
      <c r="H87" s="68"/>
      <c r="I87" s="68"/>
    </row>
    <row r="88" spans="1:9" ht="15" customHeight="1" x14ac:dyDescent="0.2">
      <c r="B88" s="68"/>
      <c r="C88" s="68"/>
      <c r="D88" s="68"/>
      <c r="E88" s="68"/>
      <c r="F88" s="68"/>
      <c r="G88" s="68"/>
      <c r="H88" s="68"/>
      <c r="I88" s="68"/>
    </row>
    <row r="89" spans="1:9" ht="15" customHeight="1" x14ac:dyDescent="0.2">
      <c r="B89" s="68"/>
      <c r="C89" s="68"/>
      <c r="D89" s="68"/>
      <c r="E89" s="68"/>
      <c r="F89" s="68"/>
      <c r="G89" s="68"/>
      <c r="H89" s="68"/>
      <c r="I89" s="68"/>
    </row>
    <row r="90" spans="1:9" ht="15" customHeight="1" x14ac:dyDescent="0.2">
      <c r="B90" s="68"/>
      <c r="C90" s="68"/>
      <c r="D90" s="68"/>
      <c r="E90" s="68"/>
      <c r="F90" s="68"/>
      <c r="G90" s="68"/>
      <c r="H90" s="68"/>
      <c r="I90" s="68"/>
    </row>
  </sheetData>
  <mergeCells count="12">
    <mergeCell ref="B56:E56"/>
    <mergeCell ref="B58:E58"/>
    <mergeCell ref="B57:E57"/>
    <mergeCell ref="B48:E48"/>
    <mergeCell ref="B52:E52"/>
    <mergeCell ref="B49:E49"/>
    <mergeCell ref="B51:E51"/>
    <mergeCell ref="E8:F8"/>
    <mergeCell ref="B10:H10"/>
    <mergeCell ref="B12:H12"/>
    <mergeCell ref="B45:E45"/>
    <mergeCell ref="B53:E53"/>
  </mergeCells>
  <phoneticPr fontId="40" type="noConversion"/>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750B-B630-4620-9E89-137402BEC3C6}">
  <sheetPr>
    <pageSetUpPr fitToPage="1"/>
  </sheetPr>
  <dimension ref="A1:IW68"/>
  <sheetViews>
    <sheetView workbookViewId="0">
      <selection activeCell="B7" sqref="B7"/>
    </sheetView>
  </sheetViews>
  <sheetFormatPr baseColWidth="10" defaultColWidth="8.83203125" defaultRowHeight="15" x14ac:dyDescent="0.2"/>
  <cols>
    <col min="1" max="1" width="5" customWidth="1"/>
    <col min="2" max="2" width="18.6640625" style="1" customWidth="1"/>
    <col min="3" max="3" width="18.5" style="1" customWidth="1"/>
    <col min="4" max="4" width="36.5" style="1" customWidth="1"/>
    <col min="5" max="5" width="31.83203125" style="1" customWidth="1"/>
    <col min="6" max="6" width="15.6640625" style="1" hidden="1" customWidth="1"/>
    <col min="7" max="257" width="8.83203125" style="1"/>
  </cols>
  <sheetData>
    <row r="1" spans="1:7" ht="15" customHeight="1" x14ac:dyDescent="0.2">
      <c r="A1" s="4"/>
      <c r="B1" s="4"/>
      <c r="C1" s="4"/>
      <c r="D1" s="4"/>
      <c r="E1" s="4"/>
      <c r="F1" s="4"/>
      <c r="G1" s="68"/>
    </row>
    <row r="2" spans="1:7" ht="15" customHeight="1" x14ac:dyDescent="0.2">
      <c r="A2" s="4"/>
      <c r="B2" s="4"/>
      <c r="C2" s="4"/>
      <c r="D2" s="4"/>
      <c r="E2" s="4"/>
      <c r="F2" s="4"/>
      <c r="G2" s="68"/>
    </row>
    <row r="3" spans="1:7" ht="15" customHeight="1" x14ac:dyDescent="0.2">
      <c r="A3" s="4"/>
      <c r="B3" s="4"/>
      <c r="C3" s="4"/>
      <c r="D3" s="4"/>
      <c r="E3" s="4"/>
      <c r="F3" s="4"/>
      <c r="G3" s="68"/>
    </row>
    <row r="4" spans="1:7" ht="15" customHeight="1" x14ac:dyDescent="0.2">
      <c r="A4" s="4"/>
      <c r="B4" s="4"/>
      <c r="C4" s="4"/>
      <c r="D4" s="4"/>
      <c r="E4" s="4"/>
      <c r="F4" s="4"/>
      <c r="G4" s="68"/>
    </row>
    <row r="5" spans="1:7" ht="15" customHeight="1" x14ac:dyDescent="0.2">
      <c r="A5" s="4"/>
      <c r="B5" s="4"/>
      <c r="C5" s="4"/>
      <c r="D5" s="4"/>
      <c r="E5" s="4"/>
      <c r="F5" s="4"/>
      <c r="G5" s="68"/>
    </row>
    <row r="6" spans="1:7" ht="21" customHeight="1" x14ac:dyDescent="0.25">
      <c r="A6" s="4"/>
      <c r="B6" s="491" t="s">
        <v>144</v>
      </c>
      <c r="C6" s="492"/>
      <c r="D6" s="492"/>
      <c r="E6" s="492"/>
      <c r="F6" s="85"/>
      <c r="G6" s="68"/>
    </row>
    <row r="7" spans="1:7" ht="15" customHeight="1" x14ac:dyDescent="0.2">
      <c r="A7" s="4"/>
      <c r="B7" s="4"/>
      <c r="C7" s="4"/>
      <c r="D7" s="12"/>
      <c r="E7" s="12"/>
      <c r="F7" s="2"/>
    </row>
    <row r="9" spans="1:7" ht="15" customHeight="1" x14ac:dyDescent="0.2">
      <c r="A9" s="4"/>
      <c r="B9" s="4"/>
      <c r="C9" s="4"/>
      <c r="D9" s="4"/>
      <c r="E9" s="4"/>
      <c r="F9" s="2"/>
    </row>
    <row r="10" spans="1:7" ht="15" customHeight="1" x14ac:dyDescent="0.2">
      <c r="A10" s="4"/>
      <c r="B10" s="4"/>
      <c r="C10" s="4"/>
      <c r="D10" s="4"/>
      <c r="E10" s="4"/>
      <c r="F10" s="2"/>
    </row>
    <row r="11" spans="1:7" ht="14.25" customHeight="1" x14ac:dyDescent="0.2">
      <c r="A11" s="4"/>
      <c r="B11" s="493" t="s">
        <v>107</v>
      </c>
      <c r="C11" s="493"/>
      <c r="D11" s="493"/>
      <c r="E11" s="493"/>
      <c r="F11" s="2"/>
    </row>
    <row r="12" spans="1:7" ht="15" customHeight="1" x14ac:dyDescent="0.2">
      <c r="A12" s="4"/>
      <c r="B12" s="493"/>
      <c r="C12" s="493"/>
      <c r="D12" s="493"/>
      <c r="E12" s="493"/>
      <c r="F12" s="2"/>
    </row>
    <row r="13" spans="1:7" ht="15" customHeight="1" x14ac:dyDescent="0.2">
      <c r="A13" s="4"/>
      <c r="B13" s="493"/>
      <c r="C13" s="493"/>
      <c r="D13" s="493"/>
      <c r="E13" s="493"/>
      <c r="F13" s="2"/>
    </row>
    <row r="14" spans="1:7" ht="15" customHeight="1" x14ac:dyDescent="0.2">
      <c r="A14" s="4"/>
      <c r="B14" s="115" t="s">
        <v>108</v>
      </c>
      <c r="C14" s="115"/>
      <c r="D14" s="93"/>
      <c r="E14" s="93"/>
      <c r="F14" s="2"/>
    </row>
    <row r="15" spans="1:7" ht="15" customHeight="1" x14ac:dyDescent="0.2">
      <c r="A15" s="4"/>
      <c r="B15" s="115"/>
      <c r="C15" s="115"/>
      <c r="D15" s="93"/>
      <c r="E15" s="93"/>
      <c r="F15" s="2"/>
    </row>
    <row r="16" spans="1:7" ht="15" customHeight="1" x14ac:dyDescent="0.2">
      <c r="A16" s="4"/>
      <c r="B16" s="115"/>
      <c r="C16" s="115"/>
      <c r="D16" s="93"/>
      <c r="E16" s="93"/>
      <c r="F16" s="2"/>
    </row>
    <row r="17" spans="1:6" ht="15" customHeight="1" x14ac:dyDescent="0.2">
      <c r="A17" s="4"/>
      <c r="B17" s="115"/>
      <c r="C17" s="115"/>
      <c r="D17" s="93"/>
      <c r="E17" s="93"/>
      <c r="F17" s="2"/>
    </row>
    <row r="18" spans="1:6" ht="15" customHeight="1" x14ac:dyDescent="0.2">
      <c r="A18" s="4"/>
      <c r="B18" s="115" t="s">
        <v>116</v>
      </c>
      <c r="C18" s="115"/>
      <c r="D18" s="93"/>
      <c r="E18" s="93"/>
      <c r="F18" s="2"/>
    </row>
    <row r="19" spans="1:6" ht="15" customHeight="1" x14ac:dyDescent="0.2">
      <c r="A19" s="4"/>
      <c r="B19" s="115"/>
      <c r="C19" s="115" t="s">
        <v>109</v>
      </c>
      <c r="D19" s="93"/>
      <c r="E19" s="93"/>
      <c r="F19" s="2"/>
    </row>
    <row r="20" spans="1:6" ht="15" customHeight="1" x14ac:dyDescent="0.2">
      <c r="A20" s="4"/>
      <c r="B20" s="115"/>
      <c r="C20" s="115" t="s">
        <v>110</v>
      </c>
      <c r="D20" s="93"/>
      <c r="E20" s="93"/>
      <c r="F20" s="2"/>
    </row>
    <row r="21" spans="1:6" ht="15" customHeight="1" x14ac:dyDescent="0.2">
      <c r="A21" s="4"/>
      <c r="B21" s="115"/>
      <c r="C21" s="115" t="s">
        <v>111</v>
      </c>
      <c r="D21" s="93"/>
      <c r="E21" s="93"/>
      <c r="F21" s="2"/>
    </row>
    <row r="22" spans="1:6" ht="15" customHeight="1" x14ac:dyDescent="0.2">
      <c r="A22" s="4"/>
      <c r="B22" s="115"/>
      <c r="C22" s="115"/>
      <c r="D22" s="93"/>
      <c r="E22" s="93"/>
      <c r="F22" s="2"/>
    </row>
    <row r="23" spans="1:6" ht="15" customHeight="1" x14ac:dyDescent="0.2">
      <c r="A23" s="4"/>
      <c r="B23" s="115"/>
      <c r="C23" s="115"/>
      <c r="D23" s="93"/>
      <c r="E23" s="93"/>
      <c r="F23" s="2"/>
    </row>
    <row r="24" spans="1:6" ht="15" customHeight="1" x14ac:dyDescent="0.2">
      <c r="A24" s="4"/>
      <c r="B24" s="115"/>
      <c r="C24" s="115"/>
      <c r="D24" s="93"/>
      <c r="E24" s="93"/>
      <c r="F24" s="2"/>
    </row>
    <row r="25" spans="1:6" ht="15" customHeight="1" x14ac:dyDescent="0.2">
      <c r="A25" s="4"/>
      <c r="B25" s="115" t="s">
        <v>112</v>
      </c>
      <c r="C25" s="115"/>
      <c r="D25" s="93"/>
      <c r="E25" s="93"/>
      <c r="F25" s="2"/>
    </row>
    <row r="26" spans="1:6" ht="15" customHeight="1" x14ac:dyDescent="0.2">
      <c r="A26" s="4"/>
      <c r="B26" s="115"/>
      <c r="C26" s="115"/>
      <c r="D26" s="93"/>
      <c r="E26" s="93"/>
      <c r="F26" s="2"/>
    </row>
    <row r="27" spans="1:6" ht="15" customHeight="1" x14ac:dyDescent="0.2">
      <c r="A27" s="4"/>
      <c r="B27" s="115"/>
      <c r="C27" s="115"/>
      <c r="D27" s="93"/>
      <c r="E27" s="93"/>
      <c r="F27" s="2"/>
    </row>
    <row r="28" spans="1:6" ht="15" customHeight="1" x14ac:dyDescent="0.2">
      <c r="A28" s="4"/>
      <c r="B28" s="115"/>
      <c r="C28" s="115"/>
      <c r="D28" s="93"/>
      <c r="E28" s="93"/>
      <c r="F28" s="2"/>
    </row>
    <row r="29" spans="1:6" ht="15" customHeight="1" x14ac:dyDescent="0.2">
      <c r="A29" s="4"/>
      <c r="B29" s="115" t="s">
        <v>113</v>
      </c>
      <c r="C29" s="115"/>
      <c r="D29" s="93"/>
      <c r="E29" s="93"/>
      <c r="F29" s="2"/>
    </row>
    <row r="30" spans="1:6" ht="15" customHeight="1" x14ac:dyDescent="0.2">
      <c r="A30" s="4"/>
      <c r="B30" s="115"/>
      <c r="C30" s="115"/>
      <c r="D30" s="93"/>
      <c r="E30" s="93"/>
      <c r="F30" s="2"/>
    </row>
    <row r="31" spans="1:6" ht="15" customHeight="1" x14ac:dyDescent="0.2">
      <c r="A31" s="4"/>
      <c r="B31" s="115"/>
      <c r="C31" s="115"/>
      <c r="D31" s="93"/>
      <c r="E31" s="93"/>
      <c r="F31" s="2"/>
    </row>
    <row r="32" spans="1:6" ht="15" customHeight="1" x14ac:dyDescent="0.2">
      <c r="A32" s="4"/>
      <c r="B32" s="115"/>
      <c r="C32" s="115"/>
      <c r="D32" s="93"/>
      <c r="E32" s="93"/>
      <c r="F32" s="2"/>
    </row>
    <row r="33" spans="1:6" ht="15" customHeight="1" x14ac:dyDescent="0.2">
      <c r="A33" s="4"/>
      <c r="B33" s="115"/>
      <c r="C33" s="115"/>
      <c r="D33" s="93"/>
      <c r="E33" s="93"/>
      <c r="F33" s="2"/>
    </row>
    <row r="34" spans="1:6" ht="15" customHeight="1" x14ac:dyDescent="0.2">
      <c r="A34" s="4"/>
      <c r="B34" s="115"/>
      <c r="C34" s="115"/>
      <c r="D34" s="93"/>
      <c r="E34" s="93"/>
      <c r="F34" s="2"/>
    </row>
    <row r="35" spans="1:6" ht="15" customHeight="1" x14ac:dyDescent="0.2">
      <c r="A35" s="4"/>
      <c r="B35" s="115"/>
      <c r="C35" s="115"/>
      <c r="D35" s="93"/>
      <c r="E35" s="93"/>
      <c r="F35" s="2"/>
    </row>
    <row r="36" spans="1:6" ht="15" customHeight="1" x14ac:dyDescent="0.2">
      <c r="A36" s="4"/>
      <c r="B36" s="115"/>
      <c r="C36" s="115"/>
      <c r="D36" s="93"/>
      <c r="E36" s="93"/>
      <c r="F36" s="2"/>
    </row>
    <row r="37" spans="1:6" ht="15" customHeight="1" x14ac:dyDescent="0.2">
      <c r="A37" s="4"/>
      <c r="B37" s="115"/>
      <c r="C37" s="115"/>
      <c r="D37" s="93"/>
      <c r="E37" s="93"/>
      <c r="F37" s="2"/>
    </row>
    <row r="38" spans="1:6" ht="15" customHeight="1" x14ac:dyDescent="0.2">
      <c r="A38" s="4"/>
      <c r="B38" s="115"/>
      <c r="C38" s="115"/>
      <c r="D38" s="93"/>
      <c r="E38" s="93"/>
      <c r="F38" s="2"/>
    </row>
    <row r="39" spans="1:6" ht="15" customHeight="1" x14ac:dyDescent="0.2">
      <c r="A39" s="4"/>
      <c r="B39" s="115"/>
      <c r="C39" s="115"/>
      <c r="D39" s="93"/>
      <c r="E39" s="93"/>
      <c r="F39" s="2"/>
    </row>
    <row r="40" spans="1:6" ht="15" customHeight="1" x14ac:dyDescent="0.2">
      <c r="A40" s="4"/>
      <c r="B40" s="115"/>
      <c r="C40" s="115"/>
      <c r="D40" s="93"/>
      <c r="E40" s="93"/>
      <c r="F40" s="2"/>
    </row>
    <row r="41" spans="1:6" ht="15" customHeight="1" x14ac:dyDescent="0.2">
      <c r="A41" s="4"/>
      <c r="B41" s="115"/>
      <c r="C41" s="115"/>
      <c r="D41" s="93"/>
      <c r="E41" s="93"/>
      <c r="F41" s="2"/>
    </row>
    <row r="42" spans="1:6" ht="15" customHeight="1" x14ac:dyDescent="0.2">
      <c r="A42" s="4"/>
      <c r="B42" s="115"/>
      <c r="C42" s="115"/>
      <c r="D42" s="93"/>
      <c r="E42" s="93"/>
      <c r="F42" s="2"/>
    </row>
    <row r="43" spans="1:6" ht="15" customHeight="1" x14ac:dyDescent="0.2">
      <c r="A43" s="4"/>
      <c r="B43" s="115"/>
      <c r="C43" s="115"/>
      <c r="D43" s="93"/>
      <c r="E43" s="93"/>
      <c r="F43" s="2"/>
    </row>
    <row r="44" spans="1:6" ht="15" customHeight="1" x14ac:dyDescent="0.2">
      <c r="A44" s="4"/>
      <c r="B44" s="115"/>
      <c r="C44" s="115"/>
      <c r="D44" s="93"/>
      <c r="E44" s="93"/>
      <c r="F44" s="2"/>
    </row>
    <row r="45" spans="1:6" ht="15" customHeight="1" x14ac:dyDescent="0.2">
      <c r="A45" s="4"/>
      <c r="B45" s="115"/>
      <c r="C45" s="115"/>
      <c r="D45" s="93"/>
      <c r="E45" s="93"/>
      <c r="F45" s="2"/>
    </row>
    <row r="46" spans="1:6" ht="15" customHeight="1" x14ac:dyDescent="0.2">
      <c r="A46" s="4"/>
      <c r="B46" s="115"/>
      <c r="C46" s="115"/>
      <c r="D46" s="93"/>
      <c r="E46" s="93"/>
      <c r="F46" s="2"/>
    </row>
    <row r="47" spans="1:6" ht="15" customHeight="1" x14ac:dyDescent="0.2">
      <c r="A47" s="4"/>
      <c r="B47" s="115"/>
      <c r="C47" s="115"/>
      <c r="D47" s="93"/>
      <c r="E47" s="93"/>
      <c r="F47" s="2"/>
    </row>
    <row r="48" spans="1:6" ht="9" customHeight="1" x14ac:dyDescent="0.2">
      <c r="A48" s="4"/>
      <c r="B48" s="115"/>
      <c r="C48" s="115"/>
      <c r="D48" s="93"/>
      <c r="E48" s="93"/>
      <c r="F48" s="2"/>
    </row>
    <row r="49" spans="1:6" ht="15" customHeight="1" x14ac:dyDescent="0.2">
      <c r="A49" s="4"/>
      <c r="B49" s="115"/>
      <c r="C49" s="115"/>
      <c r="D49" s="93"/>
      <c r="E49" s="93"/>
      <c r="F49" s="2"/>
    </row>
    <row r="50" spans="1:6" ht="14.25" customHeight="1" x14ac:dyDescent="0.2">
      <c r="A50" s="4"/>
      <c r="B50" s="115"/>
      <c r="C50" s="115"/>
      <c r="D50" s="93"/>
      <c r="E50" s="93"/>
      <c r="F50" s="2"/>
    </row>
    <row r="51" spans="1:6" ht="15" customHeight="1" x14ac:dyDescent="0.2">
      <c r="A51" s="4"/>
      <c r="B51" s="115"/>
      <c r="C51" s="115"/>
      <c r="D51" s="93"/>
      <c r="E51" s="93"/>
      <c r="F51" s="2"/>
    </row>
    <row r="52" spans="1:6" ht="15" customHeight="1" x14ac:dyDescent="0.2">
      <c r="A52" s="4"/>
      <c r="B52" s="115"/>
      <c r="C52" s="115"/>
      <c r="D52" s="93"/>
      <c r="E52" s="93"/>
      <c r="F52" s="2"/>
    </row>
    <row r="53" spans="1:6" ht="15" customHeight="1" x14ac:dyDescent="0.2">
      <c r="A53" s="4"/>
      <c r="B53" s="115"/>
      <c r="C53" s="115"/>
      <c r="D53" s="93"/>
      <c r="E53" s="93"/>
      <c r="F53" s="2"/>
    </row>
    <row r="54" spans="1:6" ht="15" customHeight="1" x14ac:dyDescent="0.2">
      <c r="A54" s="4"/>
      <c r="B54" s="115"/>
      <c r="C54" s="115"/>
      <c r="D54" s="93"/>
      <c r="E54" s="93"/>
      <c r="F54" s="2"/>
    </row>
    <row r="55" spans="1:6" ht="15" customHeight="1" x14ac:dyDescent="0.2">
      <c r="A55" s="4"/>
      <c r="B55" s="4"/>
      <c r="C55" s="4"/>
      <c r="D55" s="4"/>
      <c r="E55" s="4"/>
      <c r="F55" s="2"/>
    </row>
    <row r="56" spans="1:6" ht="15" customHeight="1" x14ac:dyDescent="0.2">
      <c r="A56" s="4"/>
      <c r="B56" s="4"/>
      <c r="C56" s="4"/>
      <c r="D56" s="4"/>
      <c r="E56" s="4"/>
      <c r="F56" s="2"/>
    </row>
    <row r="57" spans="1:6" ht="15" customHeight="1" x14ac:dyDescent="0.2">
      <c r="A57" s="4"/>
      <c r="B57" s="419" t="s">
        <v>10</v>
      </c>
      <c r="C57" s="420"/>
      <c r="D57" s="420"/>
      <c r="E57" s="421" t="s">
        <v>11</v>
      </c>
      <c r="F57" s="2"/>
    </row>
    <row r="58" spans="1:6" ht="15" customHeight="1" x14ac:dyDescent="0.2">
      <c r="A58" s="4"/>
      <c r="B58" s="4"/>
      <c r="C58" s="4"/>
      <c r="D58" s="4"/>
      <c r="E58" s="4"/>
      <c r="F58" s="2"/>
    </row>
    <row r="59" spans="1:6" ht="15" customHeight="1" x14ac:dyDescent="0.2">
      <c r="B59" s="68"/>
      <c r="C59" s="68"/>
      <c r="D59" s="68"/>
      <c r="E59" s="68"/>
      <c r="F59" s="68"/>
    </row>
    <row r="60" spans="1:6" ht="15" customHeight="1" x14ac:dyDescent="0.2">
      <c r="B60" s="68"/>
      <c r="C60" s="68"/>
      <c r="D60" s="68"/>
      <c r="E60" s="68"/>
      <c r="F60" s="68"/>
    </row>
    <row r="61" spans="1:6" ht="15" customHeight="1" x14ac:dyDescent="0.2">
      <c r="B61" s="68"/>
      <c r="C61" s="68"/>
      <c r="D61" s="68"/>
      <c r="E61" s="68"/>
      <c r="F61" s="68"/>
    </row>
    <row r="62" spans="1:6" ht="15" customHeight="1" x14ac:dyDescent="0.2">
      <c r="B62" s="68"/>
      <c r="C62" s="68"/>
      <c r="D62" s="68"/>
      <c r="E62" s="68"/>
      <c r="F62" s="68"/>
    </row>
    <row r="63" spans="1:6" ht="15" customHeight="1" x14ac:dyDescent="0.2">
      <c r="B63" s="68"/>
      <c r="C63" s="68"/>
      <c r="D63" s="68"/>
      <c r="E63" s="68"/>
      <c r="F63" s="68"/>
    </row>
    <row r="64" spans="1:6" ht="15" customHeight="1" x14ac:dyDescent="0.2">
      <c r="B64" s="68"/>
      <c r="C64" s="68"/>
      <c r="D64" s="68"/>
      <c r="E64" s="68"/>
      <c r="F64" s="68"/>
    </row>
    <row r="65" spans="2:6" ht="15" customHeight="1" x14ac:dyDescent="0.2">
      <c r="B65" s="68"/>
      <c r="C65" s="68"/>
      <c r="D65" s="68"/>
      <c r="E65" s="68"/>
      <c r="F65" s="68"/>
    </row>
    <row r="66" spans="2:6" ht="15" customHeight="1" x14ac:dyDescent="0.2">
      <c r="B66" s="68"/>
      <c r="C66" s="68"/>
      <c r="D66" s="68"/>
      <c r="E66" s="68"/>
      <c r="F66" s="68"/>
    </row>
    <row r="67" spans="2:6" ht="15" customHeight="1" x14ac:dyDescent="0.2">
      <c r="B67" s="68"/>
      <c r="C67" s="68"/>
      <c r="D67" s="68"/>
      <c r="E67" s="68"/>
      <c r="F67" s="68"/>
    </row>
    <row r="68" spans="2:6" ht="15" customHeight="1" x14ac:dyDescent="0.2">
      <c r="B68" s="68"/>
      <c r="C68" s="68"/>
      <c r="D68" s="68"/>
      <c r="E68" s="68"/>
      <c r="F68" s="68"/>
    </row>
  </sheetData>
  <mergeCells count="2">
    <mergeCell ref="B6:E6"/>
    <mergeCell ref="B11:E13"/>
  </mergeCells>
  <pageMargins left="0.7" right="0.7" top="0.75" bottom="0.75" header="0.3" footer="0.3"/>
  <pageSetup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66"/>
  <sheetViews>
    <sheetView showGridLines="0" tabSelected="1" zoomScaleNormal="100" workbookViewId="0">
      <selection activeCell="D67" sqref="D67"/>
    </sheetView>
  </sheetViews>
  <sheetFormatPr baseColWidth="10" defaultColWidth="8.83203125" defaultRowHeight="15" customHeight="1" x14ac:dyDescent="0.2"/>
  <cols>
    <col min="1" max="1" width="4.83203125" customWidth="1"/>
    <col min="2" max="2" width="18.6640625" style="1" customWidth="1"/>
    <col min="3" max="3" width="18.5" style="1" customWidth="1"/>
    <col min="4" max="4" width="36.5" style="1" customWidth="1"/>
    <col min="5" max="5" width="31.83203125" style="1" customWidth="1"/>
    <col min="6" max="6" width="15.6640625" style="1" hidden="1" customWidth="1"/>
    <col min="7" max="257" width="8.83203125" style="1" customWidth="1"/>
  </cols>
  <sheetData>
    <row r="1" spans="1:7" ht="15" customHeight="1" x14ac:dyDescent="0.2">
      <c r="A1" s="4"/>
      <c r="B1" s="4"/>
      <c r="C1" s="4"/>
      <c r="D1" s="4"/>
      <c r="E1" s="4"/>
      <c r="F1" s="4"/>
      <c r="G1" s="68"/>
    </row>
    <row r="2" spans="1:7" ht="15" customHeight="1" x14ac:dyDescent="0.2">
      <c r="A2" s="4"/>
      <c r="B2" s="4"/>
      <c r="C2" s="4"/>
      <c r="D2" s="4"/>
      <c r="E2" s="4"/>
      <c r="F2" s="4"/>
      <c r="G2" s="68"/>
    </row>
    <row r="3" spans="1:7" ht="15" customHeight="1" x14ac:dyDescent="0.2">
      <c r="A3" s="4"/>
      <c r="B3" s="4"/>
      <c r="C3" s="4"/>
      <c r="D3" s="4"/>
      <c r="E3" s="4"/>
      <c r="F3" s="4"/>
      <c r="G3" s="68"/>
    </row>
    <row r="4" spans="1:7" ht="15" customHeight="1" x14ac:dyDescent="0.2">
      <c r="A4" s="4"/>
      <c r="B4" s="4"/>
      <c r="C4" s="4"/>
      <c r="D4" s="4"/>
      <c r="E4" s="4"/>
      <c r="F4" s="4"/>
      <c r="G4" s="68"/>
    </row>
    <row r="5" spans="1:7" ht="15" customHeight="1" x14ac:dyDescent="0.2">
      <c r="A5" s="4"/>
      <c r="B5" s="4"/>
      <c r="C5" s="4"/>
      <c r="D5" s="4"/>
      <c r="E5" s="4"/>
      <c r="F5" s="4"/>
      <c r="G5" s="68"/>
    </row>
    <row r="6" spans="1:7" ht="15" customHeight="1" x14ac:dyDescent="0.2">
      <c r="A6" s="4"/>
      <c r="B6" s="4"/>
      <c r="C6" s="4"/>
      <c r="D6" s="4"/>
      <c r="E6" s="4"/>
      <c r="F6" s="4"/>
      <c r="G6" s="68"/>
    </row>
    <row r="7" spans="1:7" ht="15" customHeight="1" x14ac:dyDescent="0.2">
      <c r="A7" s="4"/>
      <c r="B7" s="4"/>
      <c r="C7" s="4"/>
      <c r="D7" s="4"/>
      <c r="E7" s="4"/>
      <c r="F7" s="4"/>
      <c r="G7" s="68"/>
    </row>
    <row r="8" spans="1:7" ht="15" customHeight="1" x14ac:dyDescent="0.2">
      <c r="A8" s="4"/>
      <c r="B8" s="4"/>
      <c r="C8" s="4"/>
      <c r="D8" s="4"/>
      <c r="E8" s="4"/>
      <c r="F8" s="4"/>
      <c r="G8" s="68"/>
    </row>
    <row r="9" spans="1:7" ht="15" customHeight="1" x14ac:dyDescent="0.2">
      <c r="A9" s="4"/>
      <c r="B9" s="4"/>
      <c r="C9" s="4"/>
      <c r="D9" s="4"/>
      <c r="E9" s="4"/>
      <c r="F9" s="4"/>
      <c r="G9" s="68"/>
    </row>
    <row r="10" spans="1:7" ht="21" customHeight="1" x14ac:dyDescent="0.25">
      <c r="A10" s="4"/>
      <c r="B10" s="491" t="str">
        <f>'Cornerstone Action Plan'!B11</f>
        <v>Husband and Wife Sir Name</v>
      </c>
      <c r="C10" s="492"/>
      <c r="D10" s="492"/>
      <c r="E10" s="492"/>
      <c r="F10" s="85"/>
      <c r="G10" s="68"/>
    </row>
    <row r="11" spans="1:7" ht="21" customHeight="1" x14ac:dyDescent="0.25">
      <c r="A11" s="4"/>
      <c r="B11" s="44"/>
      <c r="C11" s="11"/>
      <c r="D11" s="11"/>
      <c r="E11" s="11"/>
      <c r="F11" s="85"/>
      <c r="G11" s="68"/>
    </row>
    <row r="12" spans="1:7" ht="15" customHeight="1" x14ac:dyDescent="0.2">
      <c r="A12" s="4"/>
      <c r="B12" s="4"/>
      <c r="C12" s="4"/>
      <c r="D12" s="12"/>
      <c r="E12" s="12"/>
      <c r="F12" s="2"/>
    </row>
    <row r="13" spans="1:7" ht="15" customHeight="1" x14ac:dyDescent="0.2">
      <c r="A13" s="4"/>
      <c r="B13" s="494" t="s">
        <v>145</v>
      </c>
      <c r="C13" s="495"/>
      <c r="D13" s="495"/>
      <c r="E13" s="495"/>
      <c r="F13" s="13"/>
    </row>
    <row r="14" spans="1:7" ht="15" customHeight="1" x14ac:dyDescent="0.2">
      <c r="A14" s="4"/>
      <c r="B14" s="494"/>
      <c r="C14" s="495"/>
      <c r="D14" s="495"/>
      <c r="E14" s="495"/>
      <c r="F14" s="13"/>
    </row>
    <row r="15" spans="1:7" ht="15" customHeight="1" x14ac:dyDescent="0.2">
      <c r="A15" s="4"/>
      <c r="B15" s="494"/>
      <c r="C15" s="495"/>
      <c r="D15" s="495"/>
      <c r="E15" s="495"/>
      <c r="F15" s="13"/>
    </row>
    <row r="16" spans="1:7" ht="15" customHeight="1" x14ac:dyDescent="0.2">
      <c r="A16" s="4"/>
      <c r="B16" s="494"/>
      <c r="C16" s="495"/>
      <c r="D16" s="495"/>
      <c r="E16" s="495"/>
      <c r="F16" s="13"/>
    </row>
    <row r="17" spans="1:11" ht="15" customHeight="1" x14ac:dyDescent="0.2">
      <c r="A17" s="4"/>
      <c r="B17" s="496"/>
      <c r="C17" s="496"/>
      <c r="D17" s="496"/>
      <c r="E17" s="496"/>
      <c r="F17" s="13"/>
    </row>
    <row r="18" spans="1:11" ht="15" customHeight="1" x14ac:dyDescent="0.2">
      <c r="A18" s="4"/>
      <c r="B18" s="92" t="s">
        <v>5</v>
      </c>
      <c r="C18" s="15" t="s">
        <v>6</v>
      </c>
      <c r="D18" s="15" t="s">
        <v>7</v>
      </c>
      <c r="E18" s="16" t="s">
        <v>8</v>
      </c>
      <c r="F18" s="17"/>
    </row>
    <row r="19" spans="1:11" ht="15" customHeight="1" x14ac:dyDescent="0.2">
      <c r="A19" s="4"/>
      <c r="B19" s="282" t="s">
        <v>146</v>
      </c>
      <c r="C19" s="283" t="s">
        <v>148</v>
      </c>
      <c r="D19" s="413" t="s">
        <v>149</v>
      </c>
      <c r="E19" s="284" t="s">
        <v>150</v>
      </c>
      <c r="F19" s="17"/>
    </row>
    <row r="20" spans="1:11" ht="15" customHeight="1" x14ac:dyDescent="0.2">
      <c r="A20" s="4"/>
      <c r="B20" s="282"/>
      <c r="C20" s="286"/>
      <c r="D20" s="216"/>
      <c r="E20" s="284"/>
      <c r="F20" s="17"/>
    </row>
    <row r="21" spans="1:11" ht="15" customHeight="1" x14ac:dyDescent="0.2">
      <c r="A21" s="4"/>
      <c r="B21" s="285" t="s">
        <v>147</v>
      </c>
      <c r="C21" s="283" t="s">
        <v>148</v>
      </c>
      <c r="D21" s="413" t="s">
        <v>149</v>
      </c>
      <c r="E21" s="287"/>
      <c r="F21" s="17"/>
    </row>
    <row r="22" spans="1:11" ht="15" customHeight="1" x14ac:dyDescent="0.2">
      <c r="A22" s="4"/>
      <c r="B22" s="285"/>
      <c r="C22" s="288"/>
      <c r="D22" s="217"/>
      <c r="E22" s="289"/>
      <c r="F22" s="17"/>
    </row>
    <row r="23" spans="1:11" ht="15" customHeight="1" x14ac:dyDescent="0.2">
      <c r="A23" s="4"/>
      <c r="B23" s="288"/>
      <c r="C23" s="288"/>
      <c r="D23" s="217"/>
      <c r="E23" s="289"/>
      <c r="F23" s="2"/>
    </row>
    <row r="24" spans="1:11" ht="15" customHeight="1" x14ac:dyDescent="0.2">
      <c r="A24" s="4"/>
      <c r="B24" s="288"/>
      <c r="C24" s="288"/>
      <c r="D24" s="217"/>
      <c r="E24" s="289"/>
      <c r="F24" s="2"/>
    </row>
    <row r="25" spans="1:11" ht="15.75" customHeight="1" x14ac:dyDescent="0.2">
      <c r="A25" s="4"/>
      <c r="B25" s="4"/>
      <c r="C25" s="4"/>
      <c r="D25" s="41"/>
      <c r="E25" s="4"/>
      <c r="F25" s="2"/>
    </row>
    <row r="26" spans="1:11" ht="15.75" customHeight="1" x14ac:dyDescent="0.2">
      <c r="A26" s="4"/>
      <c r="B26" s="4"/>
      <c r="C26" s="4"/>
      <c r="D26" s="4"/>
      <c r="E26" s="4"/>
      <c r="F26" s="2"/>
      <c r="K26" s="331"/>
    </row>
    <row r="27" spans="1:11" ht="15" customHeight="1" x14ac:dyDescent="0.2">
      <c r="A27" s="4"/>
      <c r="B27" s="494" t="s">
        <v>9</v>
      </c>
      <c r="C27" s="495"/>
      <c r="D27" s="495"/>
      <c r="E27" s="495"/>
      <c r="F27" s="2"/>
    </row>
    <row r="28" spans="1:11" ht="15" customHeight="1" x14ac:dyDescent="0.2">
      <c r="A28" s="4"/>
      <c r="B28" s="494"/>
      <c r="C28" s="495"/>
      <c r="D28" s="495"/>
      <c r="E28" s="495"/>
      <c r="F28" s="2"/>
    </row>
    <row r="29" spans="1:11" ht="15" customHeight="1" x14ac:dyDescent="0.2">
      <c r="A29" s="4"/>
      <c r="B29" s="494"/>
      <c r="C29" s="495"/>
      <c r="D29" s="495"/>
      <c r="E29" s="495"/>
      <c r="F29" s="2"/>
    </row>
    <row r="30" spans="1:11" ht="15" customHeight="1" x14ac:dyDescent="0.2">
      <c r="A30" s="4"/>
      <c r="B30" s="495"/>
      <c r="C30" s="495"/>
      <c r="D30" s="495"/>
      <c r="E30" s="495"/>
      <c r="F30" s="2"/>
    </row>
    <row r="31" spans="1:11" ht="15" customHeight="1" x14ac:dyDescent="0.2">
      <c r="A31" s="4"/>
      <c r="B31" s="14"/>
      <c r="C31" s="14"/>
      <c r="D31" s="14"/>
      <c r="E31" s="14"/>
      <c r="F31" s="2"/>
    </row>
    <row r="32" spans="1:11" ht="15" customHeight="1" x14ac:dyDescent="0.2">
      <c r="A32" s="4"/>
      <c r="B32" s="92" t="s">
        <v>5</v>
      </c>
      <c r="C32" s="412" t="s">
        <v>114</v>
      </c>
      <c r="D32" s="15" t="s">
        <v>62</v>
      </c>
      <c r="E32" s="16" t="s">
        <v>8</v>
      </c>
      <c r="F32" s="17"/>
    </row>
    <row r="33" spans="1:6" ht="15" customHeight="1" x14ac:dyDescent="0.2">
      <c r="A33" s="4"/>
      <c r="B33" s="285" t="s">
        <v>151</v>
      </c>
      <c r="C33" s="283" t="s">
        <v>152</v>
      </c>
      <c r="D33" s="283"/>
      <c r="E33" s="150"/>
      <c r="F33" s="17"/>
    </row>
    <row r="34" spans="1:6" ht="15" customHeight="1" x14ac:dyDescent="0.2">
      <c r="A34" s="4"/>
      <c r="B34" s="282"/>
      <c r="C34" s="283"/>
      <c r="D34" s="283"/>
      <c r="E34" s="150"/>
      <c r="F34" s="17"/>
    </row>
    <row r="35" spans="1:6" ht="15" customHeight="1" x14ac:dyDescent="0.2">
      <c r="A35" s="4"/>
      <c r="B35" s="282" t="s">
        <v>153</v>
      </c>
      <c r="C35" s="283" t="s">
        <v>152</v>
      </c>
      <c r="D35" s="283"/>
      <c r="E35" s="150"/>
      <c r="F35" s="17"/>
    </row>
    <row r="36" spans="1:6" ht="15" customHeight="1" x14ac:dyDescent="0.2">
      <c r="A36" s="4"/>
      <c r="B36" s="282"/>
      <c r="C36" s="283"/>
      <c r="D36" s="283"/>
      <c r="E36" s="150"/>
      <c r="F36" s="17"/>
    </row>
    <row r="37" spans="1:6" ht="15" customHeight="1" x14ac:dyDescent="0.2">
      <c r="A37" s="4"/>
      <c r="B37" s="282" t="s">
        <v>154</v>
      </c>
      <c r="C37" s="283" t="s">
        <v>152</v>
      </c>
      <c r="D37" s="283"/>
      <c r="E37" s="150"/>
      <c r="F37" s="17"/>
    </row>
    <row r="38" spans="1:6" ht="15.75" customHeight="1" x14ac:dyDescent="0.2">
      <c r="A38" s="4"/>
      <c r="B38" s="290"/>
      <c r="C38" s="149"/>
      <c r="D38" s="283"/>
      <c r="E38" s="150"/>
      <c r="F38" s="17"/>
    </row>
    <row r="39" spans="1:6" ht="15.75" customHeight="1" x14ac:dyDescent="0.2">
      <c r="A39" s="4"/>
      <c r="B39" s="418"/>
      <c r="C39" s="84"/>
      <c r="D39" s="131"/>
      <c r="E39" s="84"/>
      <c r="F39" s="2"/>
    </row>
    <row r="40" spans="1:6" ht="15.75" customHeight="1" x14ac:dyDescent="0.2">
      <c r="A40" s="4"/>
      <c r="B40" s="418"/>
      <c r="C40" s="84"/>
      <c r="D40" s="131"/>
      <c r="E40" s="84"/>
      <c r="F40" s="2"/>
    </row>
    <row r="41" spans="1:6" ht="15.75" customHeight="1" x14ac:dyDescent="0.2">
      <c r="A41" s="4"/>
      <c r="B41" s="418"/>
      <c r="C41" s="84"/>
      <c r="D41" s="131"/>
      <c r="E41" s="84"/>
      <c r="F41" s="2"/>
    </row>
    <row r="42" spans="1:6" ht="15.75" customHeight="1" x14ac:dyDescent="0.2">
      <c r="A42" s="4"/>
      <c r="B42" s="418"/>
      <c r="C42" s="84"/>
      <c r="D42" s="131"/>
      <c r="E42" s="84"/>
      <c r="F42" s="2"/>
    </row>
    <row r="43" spans="1:6" ht="15.75" customHeight="1" x14ac:dyDescent="0.2">
      <c r="A43" s="4"/>
      <c r="B43" s="418"/>
      <c r="C43" s="84"/>
      <c r="D43" s="131"/>
      <c r="E43" s="84"/>
      <c r="F43" s="2"/>
    </row>
    <row r="44" spans="1:6" ht="15.75" customHeight="1" x14ac:dyDescent="0.2">
      <c r="A44" s="4"/>
      <c r="B44" s="418"/>
      <c r="C44" s="84"/>
      <c r="D44" s="131"/>
      <c r="E44" s="84"/>
      <c r="F44" s="2"/>
    </row>
    <row r="45" spans="1:6" ht="15" customHeight="1" x14ac:dyDescent="0.2">
      <c r="A45" s="4"/>
      <c r="B45" s="4"/>
      <c r="C45" s="4"/>
      <c r="D45" s="4"/>
      <c r="E45" s="4"/>
      <c r="F45" s="2"/>
    </row>
    <row r="46" spans="1:6" ht="15" customHeight="1" x14ac:dyDescent="0.2">
      <c r="A46" s="4"/>
      <c r="B46" s="493" t="s">
        <v>120</v>
      </c>
      <c r="C46" s="493"/>
      <c r="D46" s="493"/>
      <c r="E46" s="493"/>
      <c r="F46" s="2"/>
    </row>
    <row r="47" spans="1:6" ht="15" customHeight="1" x14ac:dyDescent="0.2">
      <c r="A47" s="4"/>
      <c r="B47" s="493"/>
      <c r="C47" s="493"/>
      <c r="D47" s="493"/>
      <c r="E47" s="493"/>
      <c r="F47" s="4"/>
    </row>
    <row r="48" spans="1:6" ht="15" customHeight="1" x14ac:dyDescent="0.2">
      <c r="A48" s="4"/>
      <c r="B48" s="115"/>
      <c r="C48" s="115"/>
      <c r="D48" s="93"/>
      <c r="E48" s="93"/>
      <c r="F48" s="4"/>
    </row>
    <row r="49" spans="1:6" ht="15" customHeight="1" x14ac:dyDescent="0.2">
      <c r="B49" s="115"/>
      <c r="C49" s="115"/>
      <c r="D49" s="93"/>
      <c r="E49" s="93"/>
    </row>
    <row r="50" spans="1:6" ht="15" customHeight="1" x14ac:dyDescent="0.2">
      <c r="A50" s="4"/>
      <c r="B50" s="115"/>
      <c r="C50" s="115"/>
      <c r="D50" s="93"/>
      <c r="E50" s="93"/>
      <c r="F50" s="2"/>
    </row>
    <row r="51" spans="1:6" ht="15" customHeight="1" x14ac:dyDescent="0.2">
      <c r="A51" s="4"/>
      <c r="B51" s="115"/>
      <c r="C51" s="115"/>
      <c r="D51" s="93"/>
      <c r="E51" s="93"/>
      <c r="F51" s="2"/>
    </row>
    <row r="52" spans="1:6" ht="15" customHeight="1" x14ac:dyDescent="0.2">
      <c r="A52" s="4"/>
      <c r="B52" s="4"/>
      <c r="C52" s="4"/>
      <c r="D52" s="4"/>
      <c r="E52" s="4"/>
      <c r="F52" s="2"/>
    </row>
    <row r="53" spans="1:6" ht="15" customHeight="1" x14ac:dyDescent="0.2">
      <c r="A53" s="4"/>
      <c r="B53" s="4"/>
      <c r="C53" s="4"/>
      <c r="D53" s="4"/>
      <c r="E53" s="4"/>
      <c r="F53" s="2"/>
    </row>
    <row r="54" spans="1:6" ht="15" customHeight="1" x14ac:dyDescent="0.2">
      <c r="A54" s="4"/>
      <c r="B54" s="4"/>
      <c r="C54" s="4"/>
      <c r="D54" s="4"/>
      <c r="E54" s="4"/>
      <c r="F54" s="2"/>
    </row>
    <row r="55" spans="1:6" ht="15" customHeight="1" x14ac:dyDescent="0.2">
      <c r="A55" s="4"/>
      <c r="B55" s="419" t="s">
        <v>10</v>
      </c>
      <c r="C55" s="420"/>
      <c r="D55" s="420"/>
      <c r="E55" s="421" t="s">
        <v>19</v>
      </c>
      <c r="F55" s="2"/>
    </row>
    <row r="56" spans="1:6" ht="15" customHeight="1" x14ac:dyDescent="0.2">
      <c r="A56" s="4"/>
      <c r="B56" s="4"/>
      <c r="C56" s="4"/>
      <c r="D56" s="4"/>
      <c r="E56" s="4"/>
      <c r="F56" s="2"/>
    </row>
    <row r="57" spans="1:6" ht="15" customHeight="1" x14ac:dyDescent="0.2">
      <c r="B57" s="68"/>
      <c r="C57" s="68"/>
      <c r="D57" s="68"/>
      <c r="E57" s="68"/>
      <c r="F57" s="68"/>
    </row>
    <row r="58" spans="1:6" ht="15" customHeight="1" x14ac:dyDescent="0.2">
      <c r="B58" s="68"/>
      <c r="C58" s="68"/>
      <c r="D58" s="68"/>
      <c r="E58" s="68"/>
      <c r="F58" s="68"/>
    </row>
    <row r="59" spans="1:6" ht="15" customHeight="1" x14ac:dyDescent="0.2">
      <c r="B59" s="68"/>
      <c r="C59" s="68"/>
      <c r="D59" s="68"/>
      <c r="E59" s="68"/>
      <c r="F59" s="68"/>
    </row>
    <row r="60" spans="1:6" ht="15" customHeight="1" x14ac:dyDescent="0.2">
      <c r="B60" s="68"/>
      <c r="C60" s="68"/>
      <c r="D60" s="68"/>
      <c r="E60" s="68"/>
      <c r="F60" s="68"/>
    </row>
    <row r="61" spans="1:6" ht="15" customHeight="1" x14ac:dyDescent="0.2">
      <c r="B61" s="68"/>
      <c r="C61" s="68"/>
      <c r="D61" s="68"/>
      <c r="E61" s="68"/>
      <c r="F61" s="68"/>
    </row>
    <row r="62" spans="1:6" ht="15" customHeight="1" x14ac:dyDescent="0.2">
      <c r="B62" s="68"/>
      <c r="C62" s="68"/>
      <c r="D62" s="68"/>
      <c r="E62" s="68"/>
      <c r="F62" s="68"/>
    </row>
    <row r="63" spans="1:6" ht="15" customHeight="1" x14ac:dyDescent="0.2">
      <c r="B63" s="68"/>
      <c r="C63" s="68"/>
      <c r="D63" s="68"/>
      <c r="E63" s="68"/>
      <c r="F63" s="68"/>
    </row>
    <row r="64" spans="1:6" ht="15" customHeight="1" x14ac:dyDescent="0.2">
      <c r="B64" s="68"/>
      <c r="C64" s="68"/>
      <c r="D64" s="68"/>
      <c r="E64" s="68"/>
      <c r="F64" s="68"/>
    </row>
    <row r="65" spans="2:6" ht="15" customHeight="1" x14ac:dyDescent="0.2">
      <c r="B65" s="68"/>
      <c r="C65" s="68"/>
      <c r="D65" s="68"/>
      <c r="E65" s="68"/>
      <c r="F65" s="68"/>
    </row>
    <row r="66" spans="2:6" ht="15" customHeight="1" x14ac:dyDescent="0.2">
      <c r="B66" s="68"/>
      <c r="C66" s="68"/>
      <c r="D66" s="68"/>
      <c r="E66" s="68"/>
      <c r="F66" s="68"/>
    </row>
  </sheetData>
  <mergeCells count="4">
    <mergeCell ref="B13:E17"/>
    <mergeCell ref="B10:E10"/>
    <mergeCell ref="B27:E30"/>
    <mergeCell ref="B46:E47"/>
  </mergeCells>
  <phoneticPr fontId="40" type="noConversion"/>
  <hyperlinks>
    <hyperlink ref="D19" r:id="rId1" display="bdaniel@rklcpa.com" xr:uid="{42B144E2-C472-4536-A71A-E2E8A547427E}"/>
    <hyperlink ref="D21" r:id="rId2" display="bdaniel@rklcpa.com" xr:uid="{F316A1D2-A128-4A3A-89C2-9788DD0DA004}"/>
  </hyperlinks>
  <pageMargins left="0.7" right="0.7" top="0.75" bottom="0.75" header="0.3" footer="0.3"/>
  <pageSetup scale="81" fitToHeight="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52"/>
  <sheetViews>
    <sheetView showGridLines="0" zoomScale="120" zoomScaleNormal="120" workbookViewId="0">
      <selection activeCell="L34" sqref="L34"/>
    </sheetView>
  </sheetViews>
  <sheetFormatPr baseColWidth="10" defaultColWidth="8.83203125" defaultRowHeight="15" customHeight="1" x14ac:dyDescent="0.2"/>
  <cols>
    <col min="1" max="1" width="17.83203125" style="1" customWidth="1"/>
    <col min="2" max="2" width="8.83203125" style="1" customWidth="1"/>
    <col min="3" max="3" width="8.6640625" style="1" customWidth="1"/>
    <col min="4" max="5" width="8.83203125" style="1" customWidth="1"/>
    <col min="6" max="6" width="28.83203125" style="1" customWidth="1"/>
    <col min="7" max="7" width="10.6640625" style="1" customWidth="1"/>
    <col min="8" max="8" width="16.5" style="1" customWidth="1"/>
    <col min="9" max="9" width="4.6640625" style="1" customWidth="1"/>
    <col min="10" max="12" width="8.83203125" style="68" customWidth="1"/>
    <col min="13" max="13" width="13.5" style="68" customWidth="1"/>
    <col min="14" max="14" width="8.83203125" style="68" customWidth="1"/>
    <col min="15" max="256" width="8.83203125" style="1" customWidth="1"/>
  </cols>
  <sheetData>
    <row r="1" spans="1:13" ht="15" customHeight="1" x14ac:dyDescent="0.2">
      <c r="A1" s="4"/>
      <c r="B1" s="4"/>
      <c r="C1" s="4"/>
      <c r="D1" s="4"/>
      <c r="E1" s="4"/>
      <c r="F1" s="4"/>
      <c r="G1" s="4"/>
      <c r="H1" s="4"/>
      <c r="I1" s="4"/>
      <c r="J1" s="4"/>
      <c r="K1" s="4"/>
      <c r="L1" s="4"/>
      <c r="M1" s="4"/>
    </row>
    <row r="2" spans="1:13" ht="15" customHeight="1" x14ac:dyDescent="0.2">
      <c r="A2" s="4"/>
      <c r="B2" s="4"/>
      <c r="C2" s="4"/>
      <c r="D2" s="4"/>
      <c r="E2" s="4"/>
      <c r="F2" s="4"/>
      <c r="G2" s="4"/>
      <c r="H2" s="4"/>
      <c r="I2" s="4"/>
      <c r="J2" s="4"/>
      <c r="K2" s="4"/>
      <c r="L2" s="4"/>
      <c r="M2" s="4"/>
    </row>
    <row r="3" spans="1:13" ht="15" customHeight="1" x14ac:dyDescent="0.2">
      <c r="A3" s="4"/>
      <c r="B3" s="4"/>
      <c r="C3" s="4"/>
      <c r="D3" s="4"/>
      <c r="E3" s="4"/>
      <c r="F3" s="4"/>
      <c r="G3" s="4"/>
      <c r="H3" s="4"/>
      <c r="I3" s="4"/>
      <c r="J3" s="4"/>
      <c r="K3" s="4"/>
      <c r="L3" s="4"/>
      <c r="M3" s="4"/>
    </row>
    <row r="4" spans="1:13" ht="15" customHeight="1" x14ac:dyDescent="0.2">
      <c r="A4" s="4"/>
      <c r="B4" s="4"/>
      <c r="C4" s="4"/>
      <c r="D4" s="4"/>
      <c r="E4" s="4"/>
      <c r="F4" s="4"/>
      <c r="G4" s="4"/>
      <c r="H4" s="4"/>
      <c r="I4" s="4"/>
      <c r="J4" s="4"/>
      <c r="K4" s="4"/>
      <c r="L4" s="4"/>
      <c r="M4" s="4"/>
    </row>
    <row r="5" spans="1:13" ht="15" customHeight="1" x14ac:dyDescent="0.2">
      <c r="A5" s="4"/>
      <c r="B5" s="4"/>
      <c r="C5" s="4"/>
      <c r="D5" s="4"/>
      <c r="E5" s="4"/>
      <c r="F5" s="4"/>
      <c r="G5" s="4"/>
      <c r="H5" s="4"/>
      <c r="I5" s="4"/>
      <c r="J5" s="4"/>
      <c r="K5" s="4"/>
      <c r="L5" s="4"/>
      <c r="M5" s="4"/>
    </row>
    <row r="6" spans="1:13" ht="15" customHeight="1" x14ac:dyDescent="0.2">
      <c r="A6" s="4"/>
      <c r="B6" s="4"/>
      <c r="C6" s="4"/>
      <c r="D6" s="4"/>
      <c r="E6" s="4"/>
      <c r="F6" s="4"/>
      <c r="G6" s="4"/>
      <c r="H6" s="4"/>
      <c r="I6" s="4"/>
      <c r="J6" s="4"/>
      <c r="K6" s="4"/>
      <c r="L6" s="4"/>
      <c r="M6" s="4"/>
    </row>
    <row r="7" spans="1:13" ht="15" customHeight="1" x14ac:dyDescent="0.2">
      <c r="A7" s="501" t="str">
        <f>'Cornerstone Action Plan'!B11</f>
        <v>Husband and Wife Sir Name</v>
      </c>
      <c r="B7" s="502"/>
      <c r="C7" s="502"/>
      <c r="D7" s="502"/>
      <c r="E7" s="502"/>
      <c r="F7" s="502"/>
      <c r="G7" s="502"/>
      <c r="H7" s="502"/>
      <c r="I7" s="502"/>
      <c r="J7" s="4"/>
      <c r="K7" s="4"/>
      <c r="L7" s="4"/>
      <c r="M7" s="4"/>
    </row>
    <row r="8" spans="1:13" ht="15" customHeight="1" x14ac:dyDescent="0.2">
      <c r="A8" s="4"/>
      <c r="B8" s="4"/>
      <c r="C8" s="4"/>
      <c r="D8" s="4"/>
      <c r="E8" s="4"/>
      <c r="F8" s="4"/>
      <c r="G8" s="4"/>
      <c r="H8" s="4"/>
      <c r="I8" s="4"/>
      <c r="J8" s="4"/>
      <c r="K8" s="4"/>
      <c r="L8" s="4"/>
      <c r="M8" s="4"/>
    </row>
    <row r="9" spans="1:13" ht="15" customHeight="1" x14ac:dyDescent="0.2">
      <c r="A9" s="4"/>
      <c r="B9" s="4"/>
      <c r="C9" s="4"/>
      <c r="D9" s="4"/>
      <c r="E9" s="4"/>
      <c r="F9" s="4"/>
      <c r="G9" s="4"/>
      <c r="H9" s="4"/>
      <c r="I9" s="4"/>
      <c r="J9" s="4"/>
      <c r="K9" s="4"/>
      <c r="L9" s="4"/>
      <c r="M9" s="4"/>
    </row>
    <row r="10" spans="1:13" ht="23.25" customHeight="1" x14ac:dyDescent="0.25">
      <c r="A10" s="491" t="s">
        <v>12</v>
      </c>
      <c r="B10" s="492"/>
      <c r="C10" s="492"/>
      <c r="D10" s="492"/>
      <c r="E10" s="492"/>
      <c r="F10" s="492"/>
      <c r="G10" s="492"/>
      <c r="H10" s="492"/>
      <c r="I10" s="492"/>
      <c r="J10" s="4"/>
      <c r="K10" s="4"/>
      <c r="L10" s="4"/>
      <c r="M10" s="4"/>
    </row>
    <row r="11" spans="1:13" ht="8.25" customHeight="1" x14ac:dyDescent="0.2">
      <c r="A11" s="4"/>
      <c r="B11" s="4"/>
      <c r="C11" s="4"/>
      <c r="D11" s="4"/>
      <c r="E11" s="4"/>
      <c r="F11" s="4"/>
      <c r="G11" s="4"/>
      <c r="H11" s="4"/>
      <c r="I11" s="4"/>
      <c r="J11" s="4"/>
      <c r="K11" s="4"/>
      <c r="L11" s="4"/>
      <c r="M11" s="4"/>
    </row>
    <row r="12" spans="1:13" ht="93" customHeight="1" x14ac:dyDescent="0.2">
      <c r="A12" s="503" t="s">
        <v>13</v>
      </c>
      <c r="B12" s="504"/>
      <c r="C12" s="504"/>
      <c r="D12" s="504"/>
      <c r="E12" s="504"/>
      <c r="F12" s="504"/>
      <c r="G12" s="504"/>
      <c r="H12" s="504"/>
      <c r="I12" s="504"/>
      <c r="J12" s="4"/>
      <c r="K12" s="4"/>
      <c r="L12" s="4"/>
      <c r="M12" s="4"/>
    </row>
    <row r="13" spans="1:13" ht="17.25" customHeight="1" x14ac:dyDescent="0.2">
      <c r="A13" s="19"/>
      <c r="B13" s="20"/>
      <c r="C13" s="20"/>
      <c r="D13" s="20"/>
      <c r="E13" s="20"/>
      <c r="F13" s="20"/>
      <c r="G13" s="20"/>
      <c r="H13" s="20"/>
      <c r="I13" s="19"/>
      <c r="J13" s="4"/>
      <c r="K13" s="4"/>
      <c r="L13" s="4"/>
      <c r="M13" s="4"/>
    </row>
    <row r="14" spans="1:13" ht="15" customHeight="1" x14ac:dyDescent="0.2">
      <c r="A14" s="42"/>
      <c r="B14" s="21"/>
      <c r="C14" s="22"/>
      <c r="D14" s="22"/>
      <c r="E14" s="22"/>
      <c r="F14" s="22"/>
      <c r="G14" s="22"/>
      <c r="H14" s="23"/>
      <c r="I14" s="24"/>
      <c r="J14" s="4"/>
      <c r="K14" s="4"/>
      <c r="L14" s="4"/>
      <c r="M14" s="4"/>
    </row>
    <row r="15" spans="1:13" ht="15" customHeight="1" x14ac:dyDescent="0.2">
      <c r="A15" s="42"/>
      <c r="B15" s="509" t="s">
        <v>14</v>
      </c>
      <c r="C15" s="508"/>
      <c r="D15" s="507" t="s">
        <v>15</v>
      </c>
      <c r="E15" s="508"/>
      <c r="F15" s="508"/>
      <c r="G15" s="505" t="s">
        <v>16</v>
      </c>
      <c r="H15" s="506"/>
      <c r="I15" s="24"/>
      <c r="J15" s="4"/>
      <c r="K15" s="4"/>
      <c r="L15" s="4"/>
      <c r="M15" s="4"/>
    </row>
    <row r="16" spans="1:13" ht="15" customHeight="1" x14ac:dyDescent="0.2">
      <c r="A16" s="42"/>
      <c r="B16" s="510"/>
      <c r="C16" s="508"/>
      <c r="D16" s="508"/>
      <c r="E16" s="508"/>
      <c r="F16" s="508"/>
      <c r="G16" s="505" t="s">
        <v>17</v>
      </c>
      <c r="H16" s="506"/>
      <c r="I16" s="24"/>
      <c r="J16" s="4"/>
      <c r="K16" s="4"/>
      <c r="L16" s="4"/>
      <c r="M16" s="4"/>
    </row>
    <row r="17" spans="1:13" ht="15" customHeight="1" x14ac:dyDescent="0.2">
      <c r="A17" s="42"/>
      <c r="B17" s="26"/>
      <c r="C17" s="27"/>
      <c r="D17" s="27"/>
      <c r="E17" s="27"/>
      <c r="F17" s="27"/>
      <c r="G17" s="27"/>
      <c r="H17" s="28"/>
      <c r="I17" s="24"/>
      <c r="J17" s="4"/>
      <c r="K17" s="29" t="s">
        <v>18</v>
      </c>
      <c r="L17" s="30"/>
      <c r="M17" s="30"/>
    </row>
    <row r="18" spans="1:13" ht="15" customHeight="1" x14ac:dyDescent="0.2">
      <c r="A18" s="42"/>
      <c r="B18" s="31"/>
      <c r="C18" s="32"/>
      <c r="D18" s="241" t="s">
        <v>158</v>
      </c>
      <c r="E18" s="157"/>
      <c r="F18" s="157"/>
      <c r="G18" s="151"/>
      <c r="H18" s="152"/>
      <c r="I18" s="24"/>
      <c r="J18" s="4"/>
      <c r="K18" s="4"/>
      <c r="L18" s="4"/>
      <c r="M18" s="4"/>
    </row>
    <row r="19" spans="1:13" ht="15" customHeight="1" x14ac:dyDescent="0.2">
      <c r="A19" s="42"/>
      <c r="B19" s="499"/>
      <c r="C19" s="500"/>
      <c r="D19" s="160" t="s">
        <v>65</v>
      </c>
      <c r="E19" s="157"/>
      <c r="F19" s="157"/>
      <c r="G19" s="153" t="str">
        <f>K19</f>
        <v>$X,XXX/month</v>
      </c>
      <c r="H19" s="152"/>
      <c r="I19" s="24"/>
      <c r="J19" s="4"/>
      <c r="K19" s="43" t="s">
        <v>156</v>
      </c>
      <c r="L19" s="41"/>
      <c r="M19" s="41"/>
    </row>
    <row r="20" spans="1:13" ht="15" customHeight="1" x14ac:dyDescent="0.2">
      <c r="A20" s="42"/>
      <c r="B20" s="499"/>
      <c r="C20" s="500"/>
      <c r="D20" s="160" t="s">
        <v>160</v>
      </c>
      <c r="E20" s="157"/>
      <c r="F20" s="157"/>
      <c r="G20" s="154" t="str">
        <f>K20</f>
        <v>(Wife $X,XXX, Husband $X,XXX)</v>
      </c>
      <c r="H20" s="152"/>
      <c r="I20" s="24"/>
      <c r="J20" s="4"/>
      <c r="K20" s="43" t="s">
        <v>155</v>
      </c>
      <c r="L20" s="41"/>
      <c r="M20" s="41"/>
    </row>
    <row r="21" spans="1:13" ht="15" customHeight="1" x14ac:dyDescent="0.2">
      <c r="A21" s="42"/>
      <c r="B21" s="499" t="s">
        <v>98</v>
      </c>
      <c r="C21" s="500"/>
      <c r="D21" s="157"/>
      <c r="E21" s="157"/>
      <c r="F21" s="157"/>
      <c r="G21" s="154"/>
      <c r="H21" s="152"/>
      <c r="I21" s="24"/>
      <c r="J21" s="4"/>
      <c r="K21" s="43"/>
      <c r="L21" s="41"/>
      <c r="M21" s="41"/>
    </row>
    <row r="22" spans="1:13" ht="15" customHeight="1" x14ac:dyDescent="0.2">
      <c r="A22" s="42"/>
      <c r="B22" s="499" t="s">
        <v>99</v>
      </c>
      <c r="C22" s="500"/>
      <c r="D22" s="241" t="s">
        <v>159</v>
      </c>
      <c r="E22" s="157"/>
      <c r="F22" s="157"/>
      <c r="G22" s="154"/>
      <c r="H22" s="152"/>
      <c r="I22" s="24"/>
      <c r="J22" s="4"/>
      <c r="K22" s="43"/>
      <c r="L22" s="41"/>
      <c r="M22" s="41"/>
    </row>
    <row r="23" spans="1:13" ht="15" customHeight="1" x14ac:dyDescent="0.2">
      <c r="A23" s="42"/>
      <c r="B23" s="499" t="s">
        <v>20</v>
      </c>
      <c r="C23" s="500"/>
      <c r="D23" s="160" t="s">
        <v>65</v>
      </c>
      <c r="E23" s="157"/>
      <c r="F23" s="157"/>
      <c r="G23" s="154"/>
      <c r="H23" s="152"/>
      <c r="I23" s="24"/>
      <c r="J23" s="4"/>
      <c r="K23" s="43"/>
      <c r="L23" s="41"/>
      <c r="M23" s="41"/>
    </row>
    <row r="24" spans="1:13" ht="15" customHeight="1" x14ac:dyDescent="0.2">
      <c r="A24" s="42"/>
      <c r="B24" s="359"/>
      <c r="C24" s="33"/>
      <c r="D24" s="160" t="s">
        <v>160</v>
      </c>
      <c r="E24" s="157"/>
      <c r="F24" s="157"/>
      <c r="G24" s="154"/>
      <c r="H24" s="152"/>
      <c r="I24" s="24"/>
      <c r="J24" s="4"/>
      <c r="K24" s="43"/>
      <c r="L24" s="41"/>
      <c r="M24" s="41"/>
    </row>
    <row r="25" spans="1:13" ht="18.75" customHeight="1" x14ac:dyDescent="0.2">
      <c r="A25" s="42"/>
      <c r="B25" s="35"/>
      <c r="C25" s="33"/>
      <c r="D25" s="159"/>
      <c r="E25" s="155"/>
      <c r="F25" s="155"/>
      <c r="G25" s="151"/>
      <c r="H25" s="152"/>
      <c r="I25" s="24"/>
      <c r="J25" s="4"/>
      <c r="K25" s="41"/>
      <c r="L25" s="41"/>
      <c r="M25" s="41"/>
    </row>
    <row r="26" spans="1:13" ht="18.75" customHeight="1" x14ac:dyDescent="0.2">
      <c r="A26" s="42"/>
      <c r="B26" s="35"/>
      <c r="C26" s="33"/>
      <c r="D26" s="315" t="s">
        <v>157</v>
      </c>
      <c r="E26" s="155"/>
      <c r="F26" s="155"/>
      <c r="G26" s="151"/>
      <c r="H26" s="152"/>
      <c r="I26" s="24"/>
      <c r="J26" s="4"/>
      <c r="K26" s="41"/>
      <c r="L26" s="41"/>
      <c r="M26" s="41"/>
    </row>
    <row r="27" spans="1:13" ht="21" customHeight="1" x14ac:dyDescent="0.2">
      <c r="A27" s="42"/>
      <c r="B27" s="36"/>
      <c r="C27" s="37"/>
      <c r="D27" s="38"/>
      <c r="E27" s="38"/>
      <c r="F27" s="38"/>
      <c r="G27" s="39"/>
      <c r="H27" s="40"/>
      <c r="I27" s="24"/>
      <c r="J27" s="4"/>
      <c r="K27" s="41"/>
      <c r="L27" s="41"/>
      <c r="M27" s="41"/>
    </row>
    <row r="28" spans="1:13" ht="15" customHeight="1" x14ac:dyDescent="0.2">
      <c r="A28" s="42"/>
      <c r="B28" s="94"/>
      <c r="C28" s="95"/>
      <c r="D28" s="242" t="s">
        <v>158</v>
      </c>
      <c r="E28" s="139"/>
      <c r="F28" s="139"/>
      <c r="G28" s="96"/>
      <c r="H28" s="97"/>
      <c r="I28" s="24"/>
      <c r="J28" s="4"/>
      <c r="K28" s="41"/>
      <c r="L28" s="41"/>
      <c r="M28" s="41"/>
    </row>
    <row r="29" spans="1:13" ht="15" customHeight="1" x14ac:dyDescent="0.2">
      <c r="A29" s="42"/>
      <c r="B29" s="497"/>
      <c r="C29" s="498"/>
      <c r="D29" s="156" t="s">
        <v>65</v>
      </c>
      <c r="E29" s="139"/>
      <c r="F29" s="139"/>
      <c r="G29" s="101" t="str">
        <f>K29</f>
        <v>$X,XXX/month</v>
      </c>
      <c r="H29" s="97"/>
      <c r="I29" s="24"/>
      <c r="J29" s="4"/>
      <c r="K29" s="43" t="s">
        <v>156</v>
      </c>
      <c r="L29" s="41"/>
      <c r="M29" s="41"/>
    </row>
    <row r="30" spans="1:13" ht="15" customHeight="1" x14ac:dyDescent="0.2">
      <c r="A30" s="42"/>
      <c r="B30" s="497"/>
      <c r="C30" s="498"/>
      <c r="D30" s="156" t="s">
        <v>161</v>
      </c>
      <c r="E30" s="139"/>
      <c r="F30" s="139"/>
      <c r="G30" s="158" t="str">
        <f>K30</f>
        <v>(Wife $X,XXX, Husband $X,XXX)</v>
      </c>
      <c r="H30" s="97"/>
      <c r="I30" s="24"/>
      <c r="J30" s="4"/>
      <c r="K30" s="43" t="s">
        <v>155</v>
      </c>
      <c r="L30" s="41"/>
      <c r="M30" s="41"/>
    </row>
    <row r="31" spans="1:13" ht="15" customHeight="1" x14ac:dyDescent="0.2">
      <c r="A31" s="42"/>
      <c r="B31" s="497" t="s">
        <v>100</v>
      </c>
      <c r="C31" s="498"/>
      <c r="D31" s="139"/>
      <c r="E31" s="139"/>
      <c r="F31" s="139"/>
      <c r="G31" s="96"/>
      <c r="H31" s="97"/>
      <c r="I31" s="24"/>
      <c r="J31" s="4"/>
      <c r="K31" s="4"/>
      <c r="L31" s="4"/>
      <c r="M31" s="4"/>
    </row>
    <row r="32" spans="1:13" ht="15" customHeight="1" x14ac:dyDescent="0.2">
      <c r="A32" s="42"/>
      <c r="B32" s="497" t="s">
        <v>103</v>
      </c>
      <c r="C32" s="498"/>
      <c r="D32" s="242" t="s">
        <v>159</v>
      </c>
      <c r="E32" s="139"/>
      <c r="F32" s="139"/>
      <c r="G32" s="96"/>
      <c r="H32" s="97"/>
      <c r="I32" s="24"/>
      <c r="J32" s="4"/>
      <c r="K32" s="4"/>
      <c r="L32" s="4"/>
      <c r="M32" s="4"/>
    </row>
    <row r="33" spans="1:15" ht="15" customHeight="1" x14ac:dyDescent="0.2">
      <c r="A33" s="42"/>
      <c r="B33" s="497" t="s">
        <v>101</v>
      </c>
      <c r="C33" s="498"/>
      <c r="D33" s="156" t="s">
        <v>65</v>
      </c>
      <c r="E33" s="139"/>
      <c r="F33" s="139"/>
      <c r="G33" s="96"/>
      <c r="H33" s="97"/>
      <c r="I33" s="24"/>
      <c r="J33" s="4"/>
      <c r="K33" s="4"/>
      <c r="L33" s="4"/>
      <c r="M33" s="4"/>
    </row>
    <row r="34" spans="1:15" ht="15" customHeight="1" x14ac:dyDescent="0.2">
      <c r="A34" s="42"/>
      <c r="B34" s="141"/>
      <c r="C34" s="142"/>
      <c r="D34" s="156" t="s">
        <v>161</v>
      </c>
      <c r="E34" s="139"/>
      <c r="F34" s="139"/>
      <c r="G34" s="96"/>
      <c r="H34" s="97"/>
      <c r="I34" s="24"/>
      <c r="J34" s="4"/>
      <c r="K34" s="4"/>
      <c r="L34" s="4"/>
      <c r="M34" s="4"/>
    </row>
    <row r="35" spans="1:15" ht="15" customHeight="1" x14ac:dyDescent="0.2">
      <c r="A35" s="42"/>
      <c r="B35" s="141"/>
      <c r="C35" s="142"/>
      <c r="D35" s="423"/>
      <c r="E35" s="424"/>
      <c r="F35" s="424"/>
      <c r="G35" s="96"/>
      <c r="H35" s="97"/>
      <c r="I35" s="24"/>
      <c r="J35" s="4"/>
      <c r="K35" s="4"/>
      <c r="L35" s="4"/>
      <c r="M35" s="4"/>
    </row>
    <row r="36" spans="1:15" ht="24" customHeight="1" x14ac:dyDescent="0.2">
      <c r="A36" s="42"/>
      <c r="B36" s="98"/>
      <c r="C36" s="99"/>
      <c r="D36" s="316" t="s">
        <v>157</v>
      </c>
      <c r="E36" s="140"/>
      <c r="F36" s="140"/>
      <c r="G36" s="99"/>
      <c r="H36" s="100"/>
      <c r="I36" s="24"/>
      <c r="J36" s="4"/>
      <c r="K36" s="4"/>
      <c r="L36" s="4"/>
      <c r="M36" s="4"/>
      <c r="O36" s="68"/>
    </row>
    <row r="37" spans="1:15" ht="59.25" customHeight="1" x14ac:dyDescent="0.2">
      <c r="A37" s="161"/>
      <c r="C37" s="61"/>
      <c r="D37" s="61"/>
      <c r="E37" s="163" t="s">
        <v>67</v>
      </c>
      <c r="F37" s="61"/>
      <c r="G37" s="61"/>
      <c r="H37" s="61"/>
      <c r="I37" s="61"/>
      <c r="J37" s="4"/>
      <c r="K37" s="4"/>
      <c r="L37" s="4"/>
      <c r="M37" s="4"/>
      <c r="O37" s="68"/>
    </row>
    <row r="38" spans="1:15" ht="18" customHeight="1" x14ac:dyDescent="0.2">
      <c r="A38" s="161"/>
      <c r="B38" s="162" t="s">
        <v>69</v>
      </c>
      <c r="C38" s="61"/>
      <c r="D38" s="61"/>
      <c r="E38" s="61"/>
      <c r="F38" s="61"/>
      <c r="G38" s="61"/>
      <c r="H38" s="61"/>
      <c r="I38" s="61"/>
      <c r="J38" s="4"/>
      <c r="K38" s="4"/>
      <c r="L38" s="4"/>
      <c r="M38" s="4"/>
      <c r="O38" s="68"/>
    </row>
    <row r="39" spans="1:15" ht="15.75" customHeight="1" x14ac:dyDescent="0.2">
      <c r="A39" s="161"/>
      <c r="B39" s="162" t="s">
        <v>66</v>
      </c>
      <c r="C39" s="61"/>
      <c r="D39" s="61"/>
      <c r="E39" s="61"/>
      <c r="F39" s="61"/>
      <c r="G39" s="61"/>
      <c r="H39" s="61"/>
      <c r="I39" s="61"/>
      <c r="J39" s="4"/>
      <c r="K39" s="4"/>
      <c r="L39" s="4"/>
      <c r="M39" s="4"/>
      <c r="O39" s="68"/>
    </row>
    <row r="40" spans="1:15" ht="12" customHeight="1" x14ac:dyDescent="0.2">
      <c r="A40" s="161"/>
      <c r="B40" s="162"/>
      <c r="C40" s="61"/>
      <c r="D40" s="61"/>
      <c r="E40" s="61"/>
      <c r="F40" s="61"/>
      <c r="G40" s="61"/>
      <c r="H40" s="61"/>
      <c r="I40" s="61"/>
      <c r="J40" s="4"/>
      <c r="K40" s="4"/>
      <c r="L40" s="4"/>
      <c r="M40" s="4"/>
      <c r="O40" s="68"/>
    </row>
    <row r="41" spans="1:15" ht="15.75" customHeight="1" x14ac:dyDescent="0.2">
      <c r="A41" s="161"/>
      <c r="B41" s="162" t="s">
        <v>68</v>
      </c>
      <c r="C41" s="61"/>
      <c r="D41" s="61"/>
      <c r="E41" s="61"/>
      <c r="F41" s="61"/>
      <c r="G41" s="61"/>
      <c r="H41" s="61"/>
      <c r="I41" s="61"/>
      <c r="J41" s="4"/>
      <c r="K41" s="4"/>
      <c r="L41" s="4"/>
      <c r="M41" s="4"/>
      <c r="O41" s="68"/>
    </row>
    <row r="42" spans="1:15" ht="15.75" customHeight="1" x14ac:dyDescent="0.2">
      <c r="A42" s="161"/>
      <c r="B42" s="162" t="s">
        <v>70</v>
      </c>
      <c r="C42" s="61"/>
      <c r="D42" s="61"/>
      <c r="E42" s="61"/>
      <c r="F42" s="61"/>
      <c r="G42" s="61"/>
      <c r="H42" s="61"/>
      <c r="I42" s="61"/>
      <c r="J42" s="4"/>
      <c r="K42" s="4"/>
      <c r="L42" s="4"/>
      <c r="M42" s="4"/>
      <c r="O42" s="68"/>
    </row>
    <row r="43" spans="1:15" ht="15" customHeight="1" x14ac:dyDescent="0.2">
      <c r="A43" s="61"/>
      <c r="B43" s="162"/>
      <c r="C43" s="61"/>
      <c r="D43" s="61"/>
      <c r="E43" s="61"/>
      <c r="F43" s="61"/>
      <c r="G43" s="61"/>
      <c r="H43" s="61"/>
      <c r="I43" s="61"/>
      <c r="J43" s="4"/>
      <c r="K43" s="4"/>
      <c r="L43" s="4"/>
      <c r="M43" s="4"/>
      <c r="O43" s="68"/>
    </row>
    <row r="44" spans="1:15" ht="15" customHeight="1" x14ac:dyDescent="0.2">
      <c r="A44" s="61"/>
      <c r="B44" s="162" t="s">
        <v>71</v>
      </c>
      <c r="C44" s="61"/>
      <c r="D44" s="61"/>
      <c r="E44" s="61"/>
      <c r="F44" s="61"/>
      <c r="G44" s="61"/>
      <c r="H44" s="61"/>
      <c r="I44" s="61"/>
      <c r="J44" s="4"/>
      <c r="K44" s="4"/>
      <c r="L44" s="4"/>
      <c r="M44" s="4"/>
      <c r="O44" s="68"/>
    </row>
    <row r="45" spans="1:15" ht="15" customHeight="1" x14ac:dyDescent="0.2">
      <c r="A45" s="61"/>
      <c r="B45" s="162" t="s">
        <v>72</v>
      </c>
      <c r="C45" s="61"/>
      <c r="D45" s="61"/>
      <c r="E45" s="61"/>
      <c r="F45" s="61"/>
      <c r="G45" s="61"/>
      <c r="H45" s="61"/>
      <c r="I45" s="61"/>
      <c r="J45" s="4"/>
      <c r="K45" s="4"/>
      <c r="L45" s="4"/>
      <c r="M45" s="4"/>
      <c r="O45" s="68"/>
    </row>
    <row r="46" spans="1:15" ht="15" customHeight="1" x14ac:dyDescent="0.2">
      <c r="A46" s="61"/>
      <c r="B46" s="162"/>
      <c r="C46" s="61"/>
      <c r="D46" s="61"/>
      <c r="E46" s="61"/>
      <c r="F46" s="61"/>
      <c r="G46" s="61"/>
      <c r="H46" s="61"/>
      <c r="I46" s="61"/>
      <c r="J46" s="4"/>
      <c r="K46" s="4"/>
      <c r="L46" s="4"/>
      <c r="M46" s="4"/>
      <c r="O46" s="68"/>
    </row>
    <row r="47" spans="1:15" ht="15" customHeight="1" x14ac:dyDescent="0.2">
      <c r="A47" s="61"/>
      <c r="B47" s="162"/>
      <c r="C47" s="61"/>
      <c r="D47" s="61"/>
      <c r="E47" s="61"/>
      <c r="F47" s="61"/>
      <c r="G47" s="61"/>
      <c r="H47" s="61"/>
      <c r="I47" s="61"/>
      <c r="J47" s="4"/>
      <c r="K47" s="4"/>
      <c r="L47" s="4"/>
      <c r="M47" s="4"/>
      <c r="O47" s="68"/>
    </row>
    <row r="48" spans="1:15" ht="15" customHeight="1" x14ac:dyDescent="0.2">
      <c r="A48" s="61"/>
      <c r="B48" s="162"/>
      <c r="C48" s="61"/>
      <c r="D48" s="61"/>
      <c r="E48" s="61"/>
      <c r="F48" s="61"/>
      <c r="G48" s="61"/>
      <c r="H48" s="61"/>
      <c r="I48" s="61"/>
      <c r="J48" s="4"/>
      <c r="K48" s="4"/>
      <c r="L48" s="4"/>
      <c r="M48" s="4"/>
      <c r="O48" s="68"/>
    </row>
    <row r="49" spans="1:15" ht="15" customHeight="1" x14ac:dyDescent="0.2">
      <c r="A49" s="61"/>
      <c r="B49" s="162"/>
      <c r="C49" s="61"/>
      <c r="D49" s="61"/>
      <c r="E49" s="61"/>
      <c r="F49" s="61"/>
      <c r="G49" s="61"/>
      <c r="H49" s="61"/>
      <c r="I49" s="61"/>
      <c r="J49" s="4"/>
      <c r="K49" s="4"/>
      <c r="L49" s="4"/>
      <c r="M49" s="4"/>
      <c r="O49" s="68"/>
    </row>
    <row r="50" spans="1:15" ht="15" customHeight="1" x14ac:dyDescent="0.2">
      <c r="A50" s="419" t="s">
        <v>10</v>
      </c>
      <c r="B50" s="420"/>
      <c r="C50" s="420"/>
      <c r="D50" s="420"/>
      <c r="E50" s="420"/>
      <c r="F50" s="420"/>
      <c r="G50" s="420"/>
      <c r="H50" s="420"/>
      <c r="I50" s="421" t="s">
        <v>24</v>
      </c>
      <c r="J50" s="4"/>
      <c r="K50" s="4"/>
      <c r="L50" s="4"/>
      <c r="M50" s="4"/>
      <c r="O50" s="68"/>
    </row>
    <row r="51" spans="1:15" ht="15" customHeight="1" x14ac:dyDescent="0.2">
      <c r="A51" s="4"/>
      <c r="B51" s="4"/>
      <c r="C51" s="4"/>
      <c r="D51" s="4"/>
      <c r="E51" s="4"/>
      <c r="F51" s="4"/>
      <c r="G51" s="4"/>
      <c r="H51" s="4"/>
      <c r="I51" s="4"/>
      <c r="J51" s="4"/>
      <c r="K51" s="4"/>
      <c r="L51" s="4"/>
      <c r="M51" s="4"/>
      <c r="O51" s="68"/>
    </row>
    <row r="52" spans="1:15" ht="15" customHeight="1" x14ac:dyDescent="0.2">
      <c r="A52" s="68"/>
      <c r="B52" s="68"/>
      <c r="C52" s="68"/>
      <c r="D52" s="68"/>
      <c r="E52" s="68"/>
      <c r="F52" s="68"/>
      <c r="G52" s="68"/>
      <c r="H52" s="68"/>
      <c r="I52" s="68"/>
      <c r="O52" s="68"/>
    </row>
  </sheetData>
  <mergeCells count="17">
    <mergeCell ref="A7:I7"/>
    <mergeCell ref="A12:I12"/>
    <mergeCell ref="B29:C29"/>
    <mergeCell ref="B30:C30"/>
    <mergeCell ref="B31:C31"/>
    <mergeCell ref="G15:H15"/>
    <mergeCell ref="G16:H16"/>
    <mergeCell ref="D15:F16"/>
    <mergeCell ref="B15:C16"/>
    <mergeCell ref="B19:C19"/>
    <mergeCell ref="B20:C20"/>
    <mergeCell ref="B21:C21"/>
    <mergeCell ref="B33:C33"/>
    <mergeCell ref="B23:C23"/>
    <mergeCell ref="B22:C22"/>
    <mergeCell ref="B32:C32"/>
    <mergeCell ref="A10:I10"/>
  </mergeCells>
  <pageMargins left="0.7" right="0.7"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O71"/>
  <sheetViews>
    <sheetView showGridLines="0" zoomScale="120" zoomScaleNormal="120" workbookViewId="0">
      <selection activeCell="I19" sqref="I19"/>
    </sheetView>
  </sheetViews>
  <sheetFormatPr baseColWidth="10" defaultColWidth="8.83203125" defaultRowHeight="15" customHeight="1" x14ac:dyDescent="0.2"/>
  <cols>
    <col min="1" max="1" width="12" customWidth="1"/>
    <col min="2" max="2" width="4.33203125" style="1" customWidth="1"/>
    <col min="3" max="3" width="8.83203125" style="1" customWidth="1"/>
    <col min="4" max="4" width="16.33203125" style="1" customWidth="1"/>
    <col min="5" max="5" width="11.5" style="1" customWidth="1"/>
    <col min="6" max="6" width="8.83203125" style="1" customWidth="1"/>
    <col min="7" max="7" width="12.6640625" style="1" customWidth="1"/>
    <col min="8" max="8" width="27.5" style="1" customWidth="1"/>
    <col min="9" max="9" width="13" style="1" customWidth="1"/>
    <col min="10" max="10" width="10.1640625" style="1" bestFit="1" customWidth="1"/>
    <col min="11" max="11" width="8.83203125" style="1" customWidth="1"/>
    <col min="12" max="12" width="10.33203125" style="1" customWidth="1"/>
    <col min="13" max="249" width="8.83203125" style="1" customWidth="1"/>
  </cols>
  <sheetData>
    <row r="1" spans="2:18" ht="15" customHeight="1" x14ac:dyDescent="0.2">
      <c r="B1" s="4"/>
      <c r="C1" s="4"/>
      <c r="D1" s="4"/>
      <c r="E1" s="4"/>
      <c r="F1" s="4"/>
      <c r="G1" s="4"/>
      <c r="H1" s="4"/>
    </row>
    <row r="2" spans="2:18" ht="15" customHeight="1" x14ac:dyDescent="0.2">
      <c r="B2" s="4"/>
      <c r="C2" s="4"/>
      <c r="D2" s="4"/>
      <c r="E2" s="4"/>
      <c r="F2" s="4"/>
      <c r="G2" s="4"/>
      <c r="H2" s="4"/>
    </row>
    <row r="3" spans="2:18" ht="15" customHeight="1" x14ac:dyDescent="0.2">
      <c r="B3" s="4"/>
      <c r="C3" s="4"/>
      <c r="D3" s="4"/>
      <c r="E3" s="4"/>
      <c r="F3" s="4"/>
      <c r="G3" s="4"/>
      <c r="H3" s="4"/>
    </row>
    <row r="4" spans="2:18" ht="15" customHeight="1" x14ac:dyDescent="0.2">
      <c r="B4" s="4"/>
      <c r="C4" s="4"/>
      <c r="D4" s="4"/>
      <c r="E4" s="4"/>
      <c r="F4" s="4"/>
      <c r="G4" s="4"/>
      <c r="H4" s="4"/>
    </row>
    <row r="5" spans="2:18" ht="15" customHeight="1" x14ac:dyDescent="0.2">
      <c r="B5" s="4"/>
      <c r="C5" s="4"/>
      <c r="D5" s="4"/>
      <c r="E5" s="4"/>
      <c r="F5" s="4"/>
      <c r="G5" s="4"/>
      <c r="H5" s="4"/>
    </row>
    <row r="6" spans="2:18" ht="15" customHeight="1" x14ac:dyDescent="0.2">
      <c r="B6" s="4"/>
      <c r="C6" s="4"/>
      <c r="D6" s="4"/>
      <c r="E6" s="4"/>
      <c r="F6" s="4"/>
      <c r="G6" s="4"/>
      <c r="H6" s="4"/>
    </row>
    <row r="7" spans="2:18" ht="21" customHeight="1" x14ac:dyDescent="0.25">
      <c r="B7" s="4"/>
      <c r="C7" s="4"/>
      <c r="D7" s="4"/>
      <c r="E7" s="4"/>
      <c r="F7" s="44" t="s">
        <v>162</v>
      </c>
      <c r="G7" s="4"/>
      <c r="H7" s="4"/>
    </row>
    <row r="8" spans="2:18" ht="21" customHeight="1" x14ac:dyDescent="0.25">
      <c r="B8" s="4"/>
      <c r="C8" s="4"/>
      <c r="D8" s="4"/>
      <c r="E8" s="4"/>
      <c r="F8" s="11"/>
      <c r="G8" s="4"/>
      <c r="H8" s="4"/>
    </row>
    <row r="9" spans="2:18" ht="21" customHeight="1" x14ac:dyDescent="0.25">
      <c r="B9" s="4"/>
      <c r="C9" s="4"/>
      <c r="D9" s="4"/>
      <c r="E9" s="4"/>
      <c r="F9" s="11"/>
      <c r="G9" s="4"/>
      <c r="H9" s="4"/>
    </row>
    <row r="10" spans="2:18" ht="15" customHeight="1" x14ac:dyDescent="0.2">
      <c r="B10" s="4"/>
      <c r="C10" s="45" t="s">
        <v>174</v>
      </c>
      <c r="D10" s="4"/>
      <c r="E10" s="4"/>
      <c r="F10" s="4"/>
      <c r="G10" s="4"/>
      <c r="H10" s="4"/>
    </row>
    <row r="11" spans="2:18" ht="15" customHeight="1" x14ac:dyDescent="0.2">
      <c r="B11" s="4"/>
      <c r="C11" s="45"/>
      <c r="D11" s="4"/>
      <c r="E11" s="4"/>
      <c r="F11" s="4"/>
      <c r="G11" s="4"/>
      <c r="H11" s="4"/>
      <c r="J11"/>
    </row>
    <row r="12" spans="2:18" ht="15" customHeight="1" x14ac:dyDescent="0.2">
      <c r="B12" s="4"/>
      <c r="C12" s="42"/>
      <c r="D12" s="511" t="s">
        <v>5</v>
      </c>
      <c r="E12" s="512"/>
      <c r="F12" s="46" t="s">
        <v>20</v>
      </c>
      <c r="G12" s="46" t="s">
        <v>21</v>
      </c>
      <c r="H12" s="46" t="s">
        <v>73</v>
      </c>
    </row>
    <row r="13" spans="2:18" ht="15" customHeight="1" x14ac:dyDescent="0.2">
      <c r="B13" s="4"/>
      <c r="C13" s="42"/>
      <c r="D13" s="513" t="s">
        <v>146</v>
      </c>
      <c r="E13" s="514"/>
      <c r="F13" s="243">
        <v>63</v>
      </c>
      <c r="G13" s="243" t="s">
        <v>163</v>
      </c>
      <c r="H13" s="164"/>
    </row>
    <row r="14" spans="2:18" ht="15" customHeight="1" x14ac:dyDescent="0.2">
      <c r="B14" s="4"/>
      <c r="C14" s="42"/>
      <c r="D14" s="513" t="s">
        <v>147</v>
      </c>
      <c r="E14" s="514"/>
      <c r="F14" s="243">
        <v>63</v>
      </c>
      <c r="G14" s="243" t="s">
        <v>187</v>
      </c>
      <c r="H14" s="164"/>
    </row>
    <row r="15" spans="2:18" ht="15" customHeight="1" x14ac:dyDescent="0.2">
      <c r="B15" s="4"/>
      <c r="C15" s="4"/>
      <c r="D15" s="18"/>
      <c r="E15" s="18"/>
      <c r="F15" s="18"/>
      <c r="G15" s="18"/>
      <c r="H15" s="18"/>
      <c r="L15" s="136"/>
      <c r="M15" s="168"/>
      <c r="N15" s="169"/>
      <c r="O15" s="169"/>
      <c r="P15" s="169"/>
      <c r="Q15" s="136"/>
      <c r="R15" s="136"/>
    </row>
    <row r="16" spans="2:18" ht="15" customHeight="1" x14ac:dyDescent="0.2">
      <c r="B16" s="4"/>
      <c r="C16" s="4"/>
      <c r="D16" s="4"/>
      <c r="E16" s="4"/>
      <c r="F16" s="4"/>
      <c r="G16" s="4"/>
      <c r="H16" s="4"/>
      <c r="L16" s="136"/>
      <c r="M16" s="168"/>
      <c r="N16" s="169"/>
      <c r="O16" s="169"/>
      <c r="P16" s="169"/>
      <c r="Q16" s="136"/>
      <c r="R16" s="136"/>
    </row>
    <row r="17" spans="2:18" ht="15" customHeight="1" x14ac:dyDescent="0.2">
      <c r="B17" s="4"/>
      <c r="C17" s="4"/>
      <c r="D17" s="4"/>
      <c r="E17" s="4"/>
      <c r="F17" s="4"/>
      <c r="G17" s="4"/>
      <c r="H17" s="4"/>
      <c r="L17" s="136"/>
      <c r="M17" s="170"/>
      <c r="N17" s="171"/>
      <c r="O17" s="171"/>
      <c r="P17" s="171"/>
      <c r="Q17" s="136"/>
      <c r="R17" s="136"/>
    </row>
    <row r="18" spans="2:18" ht="15" customHeight="1" x14ac:dyDescent="0.2">
      <c r="B18" s="4"/>
      <c r="C18" s="165" t="s">
        <v>83</v>
      </c>
      <c r="D18" s="47"/>
      <c r="E18" s="47"/>
      <c r="F18" s="47"/>
      <c r="G18" s="47"/>
      <c r="H18" s="47"/>
      <c r="L18" s="136"/>
      <c r="M18" s="170"/>
      <c r="N18" s="171"/>
      <c r="O18" s="171"/>
      <c r="P18" s="171"/>
      <c r="Q18" s="136"/>
      <c r="R18" s="136"/>
    </row>
    <row r="19" spans="2:18" ht="15" customHeight="1" x14ac:dyDescent="0.2">
      <c r="B19" s="4"/>
      <c r="C19" s="48"/>
      <c r="D19" s="352">
        <v>500000</v>
      </c>
      <c r="E19" s="515" t="s">
        <v>164</v>
      </c>
      <c r="F19" s="516"/>
      <c r="G19" s="516"/>
      <c r="H19" s="517"/>
      <c r="L19" s="136"/>
      <c r="M19" s="170"/>
      <c r="N19" s="171"/>
      <c r="O19" s="171"/>
      <c r="P19" s="171"/>
      <c r="Q19" s="136"/>
      <c r="R19" s="136"/>
    </row>
    <row r="20" spans="2:18" ht="15" customHeight="1" x14ac:dyDescent="0.2">
      <c r="B20" s="4"/>
      <c r="C20" s="48"/>
      <c r="D20" s="371"/>
      <c r="E20" s="515"/>
      <c r="F20" s="516"/>
      <c r="G20" s="516"/>
      <c r="H20" s="517"/>
      <c r="L20" s="136"/>
      <c r="M20" s="170"/>
      <c r="N20" s="171"/>
      <c r="O20" s="171"/>
      <c r="P20" s="171"/>
      <c r="Q20" s="136"/>
      <c r="R20" s="136"/>
    </row>
    <row r="21" spans="2:18" ht="15" customHeight="1" x14ac:dyDescent="0.2">
      <c r="B21" s="4"/>
      <c r="C21" s="48"/>
      <c r="D21" s="448">
        <v>100000</v>
      </c>
      <c r="E21" s="535" t="s">
        <v>165</v>
      </c>
      <c r="F21" s="536"/>
      <c r="G21" s="536"/>
      <c r="H21" s="537"/>
      <c r="L21" s="136"/>
      <c r="M21" s="170"/>
      <c r="N21" s="171"/>
      <c r="O21" s="171"/>
      <c r="P21" s="171"/>
      <c r="Q21" s="136"/>
      <c r="R21" s="136"/>
    </row>
    <row r="22" spans="2:18" ht="15" customHeight="1" x14ac:dyDescent="0.2">
      <c r="B22" s="4"/>
      <c r="C22" s="48"/>
      <c r="D22" s="379"/>
      <c r="E22" s="535" t="s">
        <v>166</v>
      </c>
      <c r="F22" s="536"/>
      <c r="G22" s="536"/>
      <c r="H22" s="537"/>
      <c r="L22" s="136"/>
      <c r="M22" s="277"/>
      <c r="N22" s="278"/>
      <c r="O22" s="278"/>
      <c r="P22" s="278"/>
      <c r="Q22" s="136"/>
      <c r="R22" s="136"/>
    </row>
    <row r="23" spans="2:18" ht="15" customHeight="1" x14ac:dyDescent="0.2">
      <c r="B23" s="4"/>
      <c r="C23" s="48"/>
      <c r="D23" s="390"/>
      <c r="E23" s="535" t="s">
        <v>167</v>
      </c>
      <c r="F23" s="538"/>
      <c r="G23" s="538"/>
      <c r="H23" s="539"/>
      <c r="L23" s="136"/>
      <c r="M23" s="277"/>
      <c r="N23" s="278"/>
      <c r="O23" s="278"/>
      <c r="P23" s="278"/>
      <c r="Q23" s="136"/>
      <c r="R23" s="136"/>
    </row>
    <row r="24" spans="2:18" ht="15" customHeight="1" x14ac:dyDescent="0.2">
      <c r="B24" s="4"/>
      <c r="C24" s="48"/>
      <c r="D24" s="390"/>
      <c r="E24" s="442"/>
      <c r="F24" s="443"/>
      <c r="G24" s="443"/>
      <c r="H24" s="444"/>
      <c r="L24" s="136"/>
      <c r="M24" s="277"/>
      <c r="N24" s="278"/>
      <c r="O24" s="278"/>
      <c r="P24" s="278"/>
      <c r="Q24" s="136"/>
      <c r="R24" s="136"/>
    </row>
    <row r="25" spans="2:18" ht="15" customHeight="1" x14ac:dyDescent="0.2">
      <c r="B25" s="4"/>
      <c r="C25" s="48"/>
      <c r="D25" s="390">
        <v>30000</v>
      </c>
      <c r="E25" s="535" t="s">
        <v>168</v>
      </c>
      <c r="F25" s="536"/>
      <c r="G25" s="536"/>
      <c r="H25" s="537"/>
      <c r="L25" s="136"/>
      <c r="M25" s="277"/>
      <c r="N25" s="278"/>
      <c r="O25" s="278"/>
      <c r="P25" s="278"/>
      <c r="Q25" s="136"/>
      <c r="R25" s="136"/>
    </row>
    <row r="26" spans="2:18" ht="15" customHeight="1" x14ac:dyDescent="0.2">
      <c r="B26" s="4"/>
      <c r="C26" s="48"/>
      <c r="D26" s="390"/>
      <c r="E26" s="442"/>
      <c r="F26" s="443"/>
      <c r="G26" s="443"/>
      <c r="H26" s="444"/>
      <c r="L26" s="136"/>
      <c r="M26" s="277"/>
      <c r="N26" s="278"/>
      <c r="O26" s="278"/>
      <c r="P26" s="278"/>
      <c r="Q26" s="136"/>
      <c r="R26" s="136"/>
    </row>
    <row r="27" spans="2:18" ht="15" customHeight="1" x14ac:dyDescent="0.2">
      <c r="B27" s="4"/>
      <c r="C27" s="48"/>
      <c r="D27" s="390">
        <v>20000</v>
      </c>
      <c r="E27" s="535" t="s">
        <v>170</v>
      </c>
      <c r="F27" s="536"/>
      <c r="G27" s="536"/>
      <c r="H27" s="537"/>
      <c r="L27" s="136"/>
      <c r="M27" s="277"/>
      <c r="N27" s="278"/>
      <c r="O27" s="278"/>
      <c r="P27" s="278"/>
      <c r="Q27" s="136"/>
      <c r="R27" s="136"/>
    </row>
    <row r="28" spans="2:18" ht="15" customHeight="1" x14ac:dyDescent="0.2">
      <c r="B28" s="4"/>
      <c r="C28" s="48"/>
      <c r="D28" s="390"/>
      <c r="E28" s="535"/>
      <c r="F28" s="536"/>
      <c r="G28" s="536"/>
      <c r="H28" s="537"/>
      <c r="L28" s="136"/>
      <c r="M28" s="277"/>
      <c r="N28" s="278"/>
      <c r="O28" s="278"/>
      <c r="P28" s="278"/>
      <c r="Q28" s="136"/>
      <c r="R28" s="136"/>
    </row>
    <row r="29" spans="2:18" ht="15" customHeight="1" x14ac:dyDescent="0.2">
      <c r="B29" s="4"/>
      <c r="C29" s="48"/>
      <c r="D29" s="390">
        <v>110000</v>
      </c>
      <c r="E29" s="535" t="s">
        <v>169</v>
      </c>
      <c r="F29" s="536"/>
      <c r="G29" s="536"/>
      <c r="H29" s="537"/>
      <c r="L29" s="136"/>
      <c r="M29" s="277"/>
      <c r="N29" s="278"/>
      <c r="O29" s="278"/>
      <c r="P29" s="278"/>
      <c r="Q29" s="136"/>
      <c r="R29" s="136"/>
    </row>
    <row r="30" spans="2:18" ht="15" customHeight="1" x14ac:dyDescent="0.2">
      <c r="B30" s="4"/>
      <c r="C30" s="48"/>
      <c r="D30" s="390"/>
      <c r="E30" s="535" t="s">
        <v>166</v>
      </c>
      <c r="F30" s="536"/>
      <c r="G30" s="536"/>
      <c r="H30" s="537"/>
      <c r="L30" s="136"/>
      <c r="M30" s="277"/>
      <c r="N30" s="278"/>
      <c r="O30" s="278"/>
      <c r="P30" s="278"/>
      <c r="Q30" s="136"/>
      <c r="R30" s="136"/>
    </row>
    <row r="31" spans="2:18" ht="15" customHeight="1" x14ac:dyDescent="0.2">
      <c r="B31" s="4"/>
      <c r="C31" s="48"/>
      <c r="D31" s="390"/>
      <c r="E31" s="535" t="s">
        <v>167</v>
      </c>
      <c r="F31" s="538"/>
      <c r="G31" s="538"/>
      <c r="H31" s="539"/>
      <c r="L31" s="136"/>
      <c r="M31" s="277"/>
      <c r="N31" s="278"/>
      <c r="O31" s="278"/>
      <c r="P31" s="278"/>
      <c r="Q31" s="136"/>
      <c r="R31" s="136"/>
    </row>
    <row r="32" spans="2:18" ht="15" customHeight="1" x14ac:dyDescent="0.2">
      <c r="B32" s="4"/>
      <c r="C32" s="48"/>
      <c r="D32" s="390"/>
      <c r="E32" s="442"/>
      <c r="F32" s="443"/>
      <c r="G32" s="443"/>
      <c r="H32" s="444"/>
      <c r="L32" s="136"/>
      <c r="M32" s="277"/>
      <c r="N32" s="278"/>
      <c r="O32" s="278"/>
      <c r="P32" s="278"/>
      <c r="Q32" s="136"/>
      <c r="R32" s="136"/>
    </row>
    <row r="33" spans="2:18" ht="15" customHeight="1" x14ac:dyDescent="0.2">
      <c r="B33" s="4"/>
      <c r="C33" s="48"/>
      <c r="D33" s="390">
        <v>175000</v>
      </c>
      <c r="E33" s="535" t="s">
        <v>171</v>
      </c>
      <c r="F33" s="536"/>
      <c r="G33" s="536"/>
      <c r="H33" s="537"/>
      <c r="L33" s="136"/>
      <c r="M33" s="277"/>
      <c r="N33" s="278"/>
      <c r="O33" s="278"/>
      <c r="P33" s="278"/>
      <c r="Q33" s="136"/>
      <c r="R33" s="136"/>
    </row>
    <row r="34" spans="2:18" ht="15" customHeight="1" x14ac:dyDescent="0.2">
      <c r="B34" s="4"/>
      <c r="C34" s="48"/>
      <c r="D34" s="390"/>
      <c r="E34" s="442"/>
      <c r="F34" s="443"/>
      <c r="G34" s="443"/>
      <c r="H34" s="444"/>
      <c r="L34" s="136"/>
      <c r="M34" s="277"/>
      <c r="N34" s="278"/>
      <c r="O34" s="278"/>
      <c r="P34" s="278"/>
      <c r="Q34" s="136"/>
      <c r="R34" s="136"/>
    </row>
    <row r="35" spans="2:18" ht="15" customHeight="1" x14ac:dyDescent="0.2">
      <c r="B35" s="4"/>
      <c r="C35" s="48"/>
      <c r="D35" s="390">
        <v>250000</v>
      </c>
      <c r="E35" s="535" t="s">
        <v>172</v>
      </c>
      <c r="F35" s="536"/>
      <c r="G35" s="536"/>
      <c r="H35" s="537"/>
      <c r="L35" s="136"/>
      <c r="M35" s="277"/>
      <c r="N35" s="278"/>
      <c r="O35" s="278"/>
      <c r="P35" s="278"/>
      <c r="Q35" s="136"/>
      <c r="R35" s="136"/>
    </row>
    <row r="36" spans="2:18" ht="15" customHeight="1" thickBot="1" x14ac:dyDescent="0.25">
      <c r="B36" s="4"/>
      <c r="C36" s="49"/>
      <c r="D36" s="173"/>
      <c r="E36" s="526"/>
      <c r="F36" s="527"/>
      <c r="G36" s="527"/>
      <c r="H36" s="528"/>
    </row>
    <row r="37" spans="2:18" ht="15" customHeight="1" x14ac:dyDescent="0.2">
      <c r="B37" s="4"/>
      <c r="C37" s="48"/>
      <c r="D37" s="172">
        <f>SUM(D19:D36)</f>
        <v>1185000</v>
      </c>
      <c r="E37" s="532" t="s">
        <v>74</v>
      </c>
      <c r="F37" s="533"/>
      <c r="G37" s="533"/>
      <c r="H37" s="534"/>
    </row>
    <row r="38" spans="2:18" ht="15" customHeight="1" x14ac:dyDescent="0.2">
      <c r="B38" s="4"/>
      <c r="C38" s="4"/>
      <c r="D38" s="50"/>
      <c r="E38" s="51"/>
      <c r="F38" s="52"/>
      <c r="G38" s="52"/>
      <c r="H38" s="52"/>
    </row>
    <row r="39" spans="2:18" ht="15" customHeight="1" x14ac:dyDescent="0.2">
      <c r="B39" s="4"/>
      <c r="C39" s="4"/>
      <c r="D39" s="55"/>
      <c r="E39" s="41"/>
      <c r="F39" s="4"/>
      <c r="G39" s="4"/>
      <c r="H39" s="4"/>
    </row>
    <row r="40" spans="2:18" ht="15" customHeight="1" x14ac:dyDescent="0.2">
      <c r="B40" s="4"/>
      <c r="C40" s="4"/>
      <c r="D40" s="55"/>
      <c r="E40" s="41"/>
      <c r="F40" s="4"/>
      <c r="G40" s="4"/>
      <c r="H40" s="4"/>
    </row>
    <row r="41" spans="2:18" ht="15" customHeight="1" x14ac:dyDescent="0.2">
      <c r="B41" s="4"/>
      <c r="C41" s="4"/>
      <c r="D41" s="55"/>
      <c r="E41" s="41"/>
      <c r="F41" s="4"/>
      <c r="G41" s="4"/>
      <c r="H41" s="4"/>
    </row>
    <row r="42" spans="2:18" ht="15" customHeight="1" x14ac:dyDescent="0.2">
      <c r="B42" s="4"/>
      <c r="C42" s="165" t="s">
        <v>84</v>
      </c>
      <c r="D42" s="47"/>
      <c r="E42" s="47"/>
      <c r="F42" s="47"/>
      <c r="G42" s="47"/>
      <c r="H42" s="47"/>
    </row>
    <row r="43" spans="2:18" ht="21" customHeight="1" x14ac:dyDescent="0.2">
      <c r="B43" s="4"/>
      <c r="C43" s="48"/>
      <c r="D43" s="451">
        <v>50000</v>
      </c>
      <c r="E43" s="529" t="s">
        <v>94</v>
      </c>
      <c r="F43" s="530"/>
      <c r="G43" s="530"/>
      <c r="H43" s="531"/>
      <c r="J43" s="297"/>
    </row>
    <row r="44" spans="2:18" ht="15" customHeight="1" x14ac:dyDescent="0.2">
      <c r="B44" s="4"/>
      <c r="C44" s="48"/>
      <c r="D44" s="353"/>
      <c r="E44" s="535"/>
      <c r="F44" s="536"/>
      <c r="G44" s="536"/>
      <c r="H44" s="537"/>
      <c r="I44" s="393"/>
      <c r="J44" s="297"/>
    </row>
    <row r="45" spans="2:18" ht="17.25" customHeight="1" x14ac:dyDescent="0.2">
      <c r="B45" s="4"/>
      <c r="C45" s="48"/>
      <c r="D45" s="371">
        <v>0</v>
      </c>
      <c r="E45" s="515" t="s">
        <v>125</v>
      </c>
      <c r="F45" s="516"/>
      <c r="G45" s="516"/>
      <c r="H45" s="517"/>
      <c r="I45" s="393"/>
      <c r="J45" s="297"/>
    </row>
    <row r="46" spans="2:18" ht="15" customHeight="1" x14ac:dyDescent="0.2">
      <c r="B46" s="4"/>
      <c r="C46" s="48"/>
      <c r="D46" s="353"/>
      <c r="E46" s="535"/>
      <c r="F46" s="536"/>
      <c r="G46" s="536"/>
      <c r="H46" s="537"/>
      <c r="I46" s="393"/>
      <c r="J46" s="297"/>
    </row>
    <row r="47" spans="2:18" ht="15" customHeight="1" x14ac:dyDescent="0.2">
      <c r="B47" s="4"/>
      <c r="C47" s="48"/>
      <c r="D47" s="353">
        <v>0</v>
      </c>
      <c r="E47" s="515" t="s">
        <v>133</v>
      </c>
      <c r="F47" s="516"/>
      <c r="G47" s="516"/>
      <c r="H47" s="517"/>
      <c r="I47" s="393"/>
      <c r="J47" s="297"/>
    </row>
    <row r="48" spans="2:18" ht="15.75" customHeight="1" thickBot="1" x14ac:dyDescent="0.25">
      <c r="B48" s="4"/>
      <c r="C48" s="48"/>
      <c r="D48" s="174"/>
      <c r="E48" s="521"/>
      <c r="F48" s="522"/>
      <c r="G48" s="522"/>
      <c r="H48" s="523"/>
    </row>
    <row r="49" spans="2:12" ht="15" customHeight="1" x14ac:dyDescent="0.2">
      <c r="B49" s="4"/>
      <c r="C49" s="48"/>
      <c r="D49" s="172">
        <f>SUM(D43:D48)</f>
        <v>50000</v>
      </c>
      <c r="E49" s="518" t="s">
        <v>75</v>
      </c>
      <c r="F49" s="519"/>
      <c r="G49" s="519"/>
      <c r="H49" s="520"/>
    </row>
    <row r="50" spans="2:12" ht="15" customHeight="1" x14ac:dyDescent="0.2">
      <c r="B50" s="4"/>
      <c r="C50" s="4"/>
      <c r="D50" s="50"/>
      <c r="E50" s="51"/>
      <c r="F50" s="52"/>
      <c r="G50" s="52"/>
      <c r="H50" s="52"/>
    </row>
    <row r="51" spans="2:12" ht="15" customHeight="1" x14ac:dyDescent="0.2">
      <c r="B51" s="4"/>
      <c r="C51" s="4"/>
      <c r="D51" s="55"/>
      <c r="E51" s="41"/>
      <c r="F51" s="4"/>
      <c r="G51" s="4"/>
      <c r="H51" s="4"/>
      <c r="J51" s="297"/>
      <c r="L51" s="297"/>
    </row>
    <row r="52" spans="2:12" ht="15" customHeight="1" x14ac:dyDescent="0.2">
      <c r="B52" s="4"/>
      <c r="C52" s="4"/>
      <c r="D52" s="55"/>
      <c r="E52" s="41"/>
      <c r="F52" s="4"/>
      <c r="G52" s="4"/>
      <c r="H52" s="4"/>
    </row>
    <row r="53" spans="2:12" ht="15" customHeight="1" x14ac:dyDescent="0.2">
      <c r="B53" s="4"/>
      <c r="C53" s="4"/>
      <c r="D53" s="55"/>
      <c r="E53" s="41"/>
      <c r="F53" s="4"/>
      <c r="G53" s="4"/>
      <c r="H53" s="4"/>
    </row>
    <row r="54" spans="2:12" ht="15" customHeight="1" x14ac:dyDescent="0.2">
      <c r="B54" s="4"/>
      <c r="C54" s="165" t="s">
        <v>22</v>
      </c>
      <c r="D54" s="47"/>
      <c r="E54" s="47"/>
      <c r="F54" s="47"/>
      <c r="G54" s="47"/>
      <c r="H54" s="47"/>
    </row>
    <row r="55" spans="2:12" ht="15" customHeight="1" x14ac:dyDescent="0.2">
      <c r="B55" s="4"/>
      <c r="C55" s="45"/>
      <c r="D55" s="176">
        <v>125000</v>
      </c>
      <c r="E55" s="515" t="s">
        <v>173</v>
      </c>
      <c r="F55" s="524"/>
      <c r="G55" s="524"/>
      <c r="H55" s="525"/>
    </row>
    <row r="56" spans="2:12" ht="15" customHeight="1" x14ac:dyDescent="0.2">
      <c r="B56" s="4"/>
      <c r="C56" s="45"/>
      <c r="D56" s="176"/>
      <c r="E56" s="279"/>
      <c r="F56" s="280"/>
      <c r="G56" s="280"/>
      <c r="H56" s="281"/>
    </row>
    <row r="57" spans="2:12" ht="15" customHeight="1" x14ac:dyDescent="0.2">
      <c r="B57" s="4"/>
      <c r="C57" s="45"/>
      <c r="D57" s="176">
        <v>0</v>
      </c>
      <c r="E57" s="515" t="s">
        <v>115</v>
      </c>
      <c r="F57" s="524"/>
      <c r="G57" s="524"/>
      <c r="H57" s="525"/>
    </row>
    <row r="58" spans="2:12" ht="15" customHeight="1" x14ac:dyDescent="0.2">
      <c r="B58" s="4"/>
      <c r="C58" s="45"/>
      <c r="D58" s="176"/>
      <c r="E58" s="279"/>
      <c r="F58" s="280"/>
      <c r="G58" s="280"/>
      <c r="H58" s="281"/>
    </row>
    <row r="59" spans="2:12" ht="15" customHeight="1" x14ac:dyDescent="0.2">
      <c r="B59" s="4"/>
      <c r="C59" s="45"/>
      <c r="D59" s="176">
        <v>0</v>
      </c>
      <c r="E59" s="515" t="s">
        <v>104</v>
      </c>
      <c r="F59" s="524"/>
      <c r="G59" s="524"/>
      <c r="H59" s="525"/>
    </row>
    <row r="60" spans="2:12" ht="15.75" customHeight="1" thickBot="1" x14ac:dyDescent="0.25">
      <c r="B60" s="4"/>
      <c r="C60" s="48"/>
      <c r="D60" s="177"/>
      <c r="E60" s="521"/>
      <c r="F60" s="522"/>
      <c r="G60" s="522"/>
      <c r="H60" s="523"/>
    </row>
    <row r="61" spans="2:12" ht="15" customHeight="1" x14ac:dyDescent="0.2">
      <c r="B61" s="4"/>
      <c r="C61" s="48"/>
      <c r="D61" s="175">
        <f>SUM(D55:D59)</f>
        <v>125000</v>
      </c>
      <c r="E61" s="518" t="s">
        <v>23</v>
      </c>
      <c r="F61" s="519"/>
      <c r="G61" s="519"/>
      <c r="H61" s="520"/>
    </row>
    <row r="62" spans="2:12" ht="15" customHeight="1" x14ac:dyDescent="0.2">
      <c r="B62" s="4"/>
      <c r="C62" s="4"/>
      <c r="D62" s="53"/>
      <c r="E62" s="51"/>
      <c r="F62" s="52"/>
      <c r="G62" s="52"/>
      <c r="H62" s="52"/>
    </row>
    <row r="63" spans="2:12" ht="15" customHeight="1" x14ac:dyDescent="0.2">
      <c r="B63" s="4"/>
      <c r="C63" s="4"/>
      <c r="D63" s="54"/>
      <c r="E63" s="41"/>
      <c r="F63" s="4"/>
      <c r="G63" s="4"/>
      <c r="H63" s="4"/>
    </row>
    <row r="64" spans="2:12" ht="15" customHeight="1" x14ac:dyDescent="0.2">
      <c r="B64" s="4"/>
      <c r="C64" s="4"/>
      <c r="D64" s="55"/>
      <c r="E64" s="41"/>
      <c r="F64" s="4"/>
      <c r="G64" s="4"/>
      <c r="H64" s="4"/>
    </row>
    <row r="65" spans="2:8" ht="15" customHeight="1" x14ac:dyDescent="0.2">
      <c r="B65" s="419" t="s">
        <v>10</v>
      </c>
      <c r="C65" s="420"/>
      <c r="D65" s="420"/>
      <c r="E65" s="420"/>
      <c r="F65" s="420"/>
      <c r="G65" s="420"/>
      <c r="H65" s="421" t="s">
        <v>28</v>
      </c>
    </row>
    <row r="66" spans="2:8" ht="15" customHeight="1" x14ac:dyDescent="0.2">
      <c r="B66" s="4"/>
      <c r="C66" s="4"/>
      <c r="D66" s="4"/>
      <c r="E66" s="4"/>
      <c r="F66" s="4"/>
      <c r="G66" s="4"/>
      <c r="H66" s="4"/>
    </row>
    <row r="67" spans="2:8" ht="15" customHeight="1" x14ac:dyDescent="0.2">
      <c r="B67" s="4"/>
      <c r="C67" s="4"/>
      <c r="D67" s="4"/>
      <c r="E67" s="4"/>
      <c r="F67" s="4"/>
      <c r="G67" s="4"/>
      <c r="H67" s="4"/>
    </row>
    <row r="68" spans="2:8" ht="15" customHeight="1" x14ac:dyDescent="0.2">
      <c r="B68" s="4"/>
      <c r="C68" s="4"/>
      <c r="D68" s="4"/>
      <c r="E68" s="4"/>
      <c r="F68" s="4"/>
      <c r="G68" s="4"/>
      <c r="H68" s="4"/>
    </row>
    <row r="69" spans="2:8" ht="15" customHeight="1" x14ac:dyDescent="0.2">
      <c r="B69" s="4"/>
      <c r="C69" s="4"/>
      <c r="D69" s="4"/>
      <c r="E69" s="4"/>
      <c r="F69" s="4"/>
      <c r="G69" s="4"/>
      <c r="H69" s="4"/>
    </row>
    <row r="70" spans="2:8" ht="15" customHeight="1" x14ac:dyDescent="0.2">
      <c r="B70" s="4"/>
      <c r="C70" s="4"/>
      <c r="D70" s="4"/>
      <c r="E70" s="4"/>
      <c r="F70" s="4"/>
      <c r="G70" s="4"/>
      <c r="H70" s="4"/>
    </row>
    <row r="71" spans="2:8" ht="15" customHeight="1" x14ac:dyDescent="0.2">
      <c r="B71" s="68"/>
      <c r="C71" s="68"/>
      <c r="D71" s="68"/>
      <c r="E71" s="68"/>
      <c r="F71" s="68"/>
      <c r="G71" s="68"/>
      <c r="H71" s="68"/>
    </row>
  </sheetData>
  <mergeCells count="30">
    <mergeCell ref="E47:H47"/>
    <mergeCell ref="D14:E14"/>
    <mergeCell ref="E19:H19"/>
    <mergeCell ref="E23:H23"/>
    <mergeCell ref="E44:H44"/>
    <mergeCell ref="E46:H46"/>
    <mergeCell ref="E35:H35"/>
    <mergeCell ref="E28:H28"/>
    <mergeCell ref="E21:H21"/>
    <mergeCell ref="E25:H25"/>
    <mergeCell ref="E27:H27"/>
    <mergeCell ref="E33:H33"/>
    <mergeCell ref="E29:H29"/>
    <mergeCell ref="E30:H30"/>
    <mergeCell ref="D12:E12"/>
    <mergeCell ref="D13:E13"/>
    <mergeCell ref="E20:H20"/>
    <mergeCell ref="E61:H61"/>
    <mergeCell ref="E60:H60"/>
    <mergeCell ref="E48:H48"/>
    <mergeCell ref="E55:H55"/>
    <mergeCell ref="E49:H49"/>
    <mergeCell ref="E59:H59"/>
    <mergeCell ref="E57:H57"/>
    <mergeCell ref="E36:H36"/>
    <mergeCell ref="E43:H43"/>
    <mergeCell ref="E37:H37"/>
    <mergeCell ref="E22:H22"/>
    <mergeCell ref="E31:H31"/>
    <mergeCell ref="E45:H45"/>
  </mergeCells>
  <phoneticPr fontId="40" type="noConversion"/>
  <pageMargins left="0.7" right="0.7" top="0.75" bottom="0.75" header="0.3" footer="0.3"/>
  <pageSetup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T58"/>
  <sheetViews>
    <sheetView showGridLines="0" zoomScaleNormal="100" workbookViewId="0">
      <selection activeCell="D3" sqref="D3"/>
    </sheetView>
  </sheetViews>
  <sheetFormatPr baseColWidth="10" defaultColWidth="8.83203125" defaultRowHeight="15" customHeight="1" x14ac:dyDescent="0.2"/>
  <cols>
    <col min="1" max="1" width="8.5" customWidth="1"/>
    <col min="2" max="2" width="6.5" style="1" customWidth="1"/>
    <col min="3" max="3" width="9.5" style="1" customWidth="1"/>
    <col min="4" max="4" width="13.33203125" style="1" customWidth="1"/>
    <col min="5" max="7" width="8.83203125" style="1" customWidth="1"/>
    <col min="8" max="8" width="35.33203125" style="1" customWidth="1"/>
    <col min="9" max="9" width="8.83203125" style="1" customWidth="1"/>
    <col min="10" max="10" width="16.83203125" style="403" customWidth="1"/>
    <col min="11" max="11" width="12.5" style="1" customWidth="1"/>
    <col min="12" max="228" width="8.83203125" style="1" customWidth="1"/>
  </cols>
  <sheetData>
    <row r="1" spans="2:8" ht="15" customHeight="1" x14ac:dyDescent="0.2">
      <c r="B1" s="4"/>
      <c r="C1" s="4"/>
      <c r="D1" s="4"/>
      <c r="E1" s="4"/>
      <c r="F1" s="4"/>
      <c r="G1" s="4"/>
      <c r="H1" s="4"/>
    </row>
    <row r="2" spans="2:8" ht="15" customHeight="1" x14ac:dyDescent="0.2">
      <c r="B2" s="4"/>
      <c r="C2" s="4"/>
      <c r="D2" s="4"/>
      <c r="E2" s="4"/>
      <c r="F2" s="4"/>
      <c r="G2" s="4"/>
      <c r="H2" s="4"/>
    </row>
    <row r="3" spans="2:8" ht="15" customHeight="1" x14ac:dyDescent="0.2">
      <c r="B3" s="4"/>
      <c r="C3" s="4"/>
      <c r="D3" s="4"/>
      <c r="E3" s="4"/>
      <c r="F3" s="4"/>
      <c r="G3" s="4"/>
      <c r="H3" s="4"/>
    </row>
    <row r="4" spans="2:8" ht="15" customHeight="1" x14ac:dyDescent="0.2">
      <c r="B4" s="4"/>
      <c r="C4" s="4"/>
      <c r="D4" s="4"/>
      <c r="E4" s="4"/>
      <c r="F4" s="4"/>
      <c r="G4" s="4"/>
      <c r="H4" s="4"/>
    </row>
    <row r="5" spans="2:8" ht="15" customHeight="1" x14ac:dyDescent="0.2">
      <c r="B5" s="4"/>
      <c r="C5" s="4"/>
      <c r="D5" s="4"/>
      <c r="E5" s="4"/>
      <c r="F5" s="4"/>
      <c r="G5" s="4"/>
      <c r="H5" s="4"/>
    </row>
    <row r="6" spans="2:8" ht="15" customHeight="1" x14ac:dyDescent="0.2">
      <c r="B6" s="4"/>
      <c r="C6" s="4"/>
      <c r="D6" s="4"/>
      <c r="E6" s="4"/>
      <c r="F6" s="4"/>
      <c r="G6" s="4"/>
      <c r="H6" s="4"/>
    </row>
    <row r="7" spans="2:8" ht="15" customHeight="1" x14ac:dyDescent="0.2">
      <c r="B7" s="4"/>
      <c r="C7" s="4"/>
      <c r="D7" s="4"/>
      <c r="E7" s="4"/>
      <c r="F7" s="4"/>
      <c r="G7" s="4"/>
      <c r="H7" s="4"/>
    </row>
    <row r="8" spans="2:8" ht="21" customHeight="1" x14ac:dyDescent="0.25">
      <c r="B8" s="4"/>
      <c r="C8" s="4"/>
      <c r="D8" s="4"/>
      <c r="E8" s="4"/>
      <c r="F8" s="44" t="s">
        <v>162</v>
      </c>
      <c r="G8" s="4"/>
      <c r="H8" s="4"/>
    </row>
    <row r="9" spans="2:8" ht="15" customHeight="1" x14ac:dyDescent="0.2">
      <c r="B9" s="4"/>
      <c r="C9" s="4"/>
      <c r="D9" s="4"/>
      <c r="E9" s="4"/>
      <c r="F9" s="4"/>
      <c r="G9" s="4"/>
      <c r="H9" s="4"/>
    </row>
    <row r="10" spans="2:8" ht="15" customHeight="1" x14ac:dyDescent="0.2">
      <c r="B10" s="4"/>
      <c r="C10" s="4"/>
      <c r="D10" s="4"/>
      <c r="E10" s="4"/>
      <c r="F10" s="4"/>
      <c r="G10" s="4"/>
      <c r="H10" s="4"/>
    </row>
    <row r="11" spans="2:8" ht="15" customHeight="1" x14ac:dyDescent="0.2">
      <c r="B11" s="4"/>
      <c r="C11" s="165"/>
      <c r="D11" s="71"/>
      <c r="E11" s="4"/>
      <c r="F11" s="4"/>
      <c r="G11" s="4"/>
      <c r="H11" s="4"/>
    </row>
    <row r="12" spans="2:8" ht="15" customHeight="1" x14ac:dyDescent="0.2">
      <c r="B12" s="4"/>
      <c r="C12" s="4"/>
      <c r="D12" s="47"/>
      <c r="E12" s="47"/>
      <c r="F12" s="47"/>
      <c r="G12" s="47"/>
      <c r="H12" s="47"/>
    </row>
    <row r="13" spans="2:8" ht="15" customHeight="1" x14ac:dyDescent="0.2">
      <c r="B13" s="4"/>
      <c r="C13" s="48"/>
      <c r="D13" s="166">
        <f>'Sir Name Data'!D37</f>
        <v>1185000</v>
      </c>
      <c r="E13" s="118" t="s">
        <v>74</v>
      </c>
      <c r="F13" s="181"/>
      <c r="G13" s="181"/>
      <c r="H13" s="182"/>
    </row>
    <row r="14" spans="2:8" ht="15" customHeight="1" x14ac:dyDescent="0.2">
      <c r="B14" s="4"/>
      <c r="C14" s="48"/>
      <c r="D14" s="166">
        <f>'Sir Name Data'!D49</f>
        <v>50000</v>
      </c>
      <c r="E14" s="118" t="s">
        <v>75</v>
      </c>
      <c r="F14" s="181"/>
      <c r="G14" s="181"/>
      <c r="H14" s="182"/>
    </row>
    <row r="15" spans="2:8" ht="15" customHeight="1" x14ac:dyDescent="0.2">
      <c r="B15" s="4"/>
      <c r="C15" s="48"/>
      <c r="D15" s="329">
        <f>-'Sir Name Data'!D61</f>
        <v>-125000</v>
      </c>
      <c r="E15" s="118" t="s">
        <v>76</v>
      </c>
      <c r="F15" s="181"/>
      <c r="G15" s="181"/>
      <c r="H15" s="182"/>
    </row>
    <row r="16" spans="2:8" ht="15.75" customHeight="1" thickBot="1" x14ac:dyDescent="0.25">
      <c r="B16" s="4"/>
      <c r="C16" s="48"/>
      <c r="D16" s="183"/>
      <c r="E16" s="184"/>
      <c r="F16" s="185"/>
      <c r="G16" s="185"/>
      <c r="H16" s="186"/>
    </row>
    <row r="17" spans="2:8" ht="15" customHeight="1" x14ac:dyDescent="0.2">
      <c r="B17" s="4"/>
      <c r="C17" s="48"/>
      <c r="D17" s="119">
        <f>SUM(D13:D15)</f>
        <v>1110000</v>
      </c>
      <c r="E17" s="116" t="s">
        <v>25</v>
      </c>
      <c r="F17" s="120"/>
      <c r="G17" s="120"/>
      <c r="H17" s="187"/>
    </row>
    <row r="18" spans="2:8" ht="15" customHeight="1" x14ac:dyDescent="0.2">
      <c r="B18" s="4"/>
      <c r="C18" s="4"/>
      <c r="D18" s="4"/>
      <c r="E18" s="4"/>
      <c r="F18" s="4"/>
      <c r="G18" s="4"/>
      <c r="H18" s="4"/>
    </row>
    <row r="19" spans="2:8" ht="15" customHeight="1" x14ac:dyDescent="0.2">
      <c r="B19" s="4"/>
      <c r="C19" s="4"/>
      <c r="D19" s="4"/>
      <c r="E19" s="4"/>
      <c r="F19" s="4"/>
      <c r="G19" s="4"/>
      <c r="H19" s="4"/>
    </row>
    <row r="20" spans="2:8" ht="15" customHeight="1" x14ac:dyDescent="0.2">
      <c r="B20" s="4"/>
      <c r="C20" s="188"/>
      <c r="D20" s="189"/>
      <c r="E20" s="189"/>
      <c r="F20" s="4"/>
      <c r="G20" s="4"/>
      <c r="H20" s="4"/>
    </row>
    <row r="21" spans="2:8" ht="15" customHeight="1" x14ac:dyDescent="0.2">
      <c r="B21" s="4"/>
      <c r="C21" s="4"/>
      <c r="D21" s="47"/>
      <c r="E21" s="47"/>
      <c r="F21" s="47"/>
      <c r="G21" s="47"/>
      <c r="H21" s="47"/>
    </row>
    <row r="22" spans="2:8" ht="15" customHeight="1" x14ac:dyDescent="0.2">
      <c r="B22" s="4"/>
      <c r="C22" s="49"/>
      <c r="D22" s="166">
        <v>400000</v>
      </c>
      <c r="E22" s="373" t="s">
        <v>175</v>
      </c>
      <c r="F22" s="374"/>
      <c r="G22" s="374"/>
      <c r="H22" s="375"/>
    </row>
    <row r="23" spans="2:8" ht="15" customHeight="1" x14ac:dyDescent="0.2">
      <c r="B23" s="4"/>
      <c r="C23" s="49"/>
      <c r="D23" s="166"/>
      <c r="E23" s="373" t="s">
        <v>176</v>
      </c>
      <c r="F23" s="374"/>
      <c r="G23" s="374"/>
      <c r="H23" s="375"/>
    </row>
    <row r="24" spans="2:8" ht="15" customHeight="1" x14ac:dyDescent="0.2">
      <c r="D24" s="166"/>
      <c r="E24" s="373" t="s">
        <v>177</v>
      </c>
    </row>
    <row r="25" spans="2:8" ht="15" customHeight="1" x14ac:dyDescent="0.2">
      <c r="B25" s="4"/>
      <c r="C25" s="49"/>
      <c r="D25" s="166"/>
      <c r="E25" s="373"/>
      <c r="F25" s="374"/>
      <c r="G25" s="374"/>
      <c r="H25" s="375"/>
    </row>
    <row r="26" spans="2:8" ht="15" customHeight="1" x14ac:dyDescent="0.2">
      <c r="B26" s="4"/>
      <c r="C26" s="49"/>
      <c r="D26" s="167">
        <v>1000000</v>
      </c>
      <c r="E26" s="373" t="s">
        <v>178</v>
      </c>
      <c r="F26" s="330"/>
      <c r="G26" s="330"/>
      <c r="H26" s="449"/>
    </row>
    <row r="27" spans="2:8" ht="15" customHeight="1" x14ac:dyDescent="0.2">
      <c r="B27" s="4"/>
      <c r="C27" s="49"/>
      <c r="D27" s="167"/>
      <c r="E27" s="373" t="s">
        <v>179</v>
      </c>
      <c r="F27" s="330"/>
      <c r="G27" s="330"/>
      <c r="H27" s="449"/>
    </row>
    <row r="28" spans="2:8" ht="15" customHeight="1" x14ac:dyDescent="0.2">
      <c r="B28" s="4"/>
      <c r="C28" s="49"/>
      <c r="D28" s="167"/>
      <c r="E28" s="373" t="s">
        <v>180</v>
      </c>
      <c r="F28" s="330"/>
      <c r="G28" s="330"/>
      <c r="H28" s="449"/>
    </row>
    <row r="29" spans="2:8" ht="15" customHeight="1" x14ac:dyDescent="0.2">
      <c r="B29" s="4"/>
      <c r="C29" s="49"/>
      <c r="D29" s="167"/>
      <c r="E29" s="373"/>
      <c r="F29" s="362"/>
      <c r="G29" s="362"/>
      <c r="H29" s="245"/>
    </row>
    <row r="30" spans="2:8" ht="15" customHeight="1" x14ac:dyDescent="0.2">
      <c r="B30" s="4"/>
      <c r="C30" s="49"/>
      <c r="D30" s="363">
        <v>0</v>
      </c>
      <c r="E30" s="244" t="s">
        <v>181</v>
      </c>
      <c r="F30" s="362"/>
      <c r="G30" s="362"/>
      <c r="H30" s="245"/>
    </row>
    <row r="31" spans="2:8" ht="15" customHeight="1" x14ac:dyDescent="0.2">
      <c r="B31" s="4"/>
      <c r="C31" s="49"/>
      <c r="D31" s="363">
        <v>0</v>
      </c>
      <c r="E31" s="244" t="s">
        <v>182</v>
      </c>
      <c r="F31" s="330"/>
      <c r="G31" s="330"/>
      <c r="H31" s="245"/>
    </row>
    <row r="32" spans="2:8" ht="15.75" customHeight="1" thickBot="1" x14ac:dyDescent="0.25">
      <c r="B32" s="4"/>
      <c r="C32" s="48"/>
      <c r="D32" s="183"/>
      <c r="E32" s="184"/>
      <c r="F32" s="185"/>
      <c r="G32" s="185"/>
      <c r="H32" s="186"/>
    </row>
    <row r="33" spans="2:11" ht="15" customHeight="1" x14ac:dyDescent="0.2">
      <c r="B33" s="4"/>
      <c r="C33" s="48"/>
      <c r="D33" s="119">
        <f>SUM(D22:D32)</f>
        <v>1400000</v>
      </c>
      <c r="E33" s="116" t="s">
        <v>79</v>
      </c>
      <c r="F33" s="120"/>
      <c r="G33" s="120"/>
      <c r="H33" s="187"/>
    </row>
    <row r="34" spans="2:11" ht="15" customHeight="1" x14ac:dyDescent="0.2">
      <c r="B34" s="4"/>
      <c r="C34" s="4"/>
      <c r="D34" s="50"/>
      <c r="E34" s="51"/>
      <c r="F34" s="52"/>
      <c r="G34" s="52"/>
      <c r="H34" s="52"/>
    </row>
    <row r="35" spans="2:11" ht="15" customHeight="1" x14ac:dyDescent="0.2">
      <c r="B35" s="4"/>
      <c r="C35" s="4"/>
      <c r="D35" s="4"/>
      <c r="E35" s="4"/>
      <c r="F35" s="4"/>
      <c r="G35" s="4"/>
      <c r="H35" s="4"/>
    </row>
    <row r="36" spans="2:11" ht="15" customHeight="1" x14ac:dyDescent="0.2">
      <c r="B36" s="4"/>
      <c r="C36" s="165"/>
      <c r="D36" s="4"/>
      <c r="E36" s="4"/>
      <c r="F36" s="4"/>
      <c r="G36" s="4"/>
      <c r="H36" s="4"/>
    </row>
    <row r="37" spans="2:11" ht="15" customHeight="1" x14ac:dyDescent="0.2">
      <c r="B37" s="4"/>
      <c r="C37" s="4"/>
      <c r="D37" s="47"/>
      <c r="E37" s="47"/>
      <c r="F37" s="47"/>
      <c r="G37" s="47"/>
      <c r="H37" s="47"/>
    </row>
    <row r="38" spans="2:11" ht="20.25" customHeight="1" x14ac:dyDescent="0.2">
      <c r="B38" s="4"/>
      <c r="C38" s="48"/>
      <c r="D38" s="195">
        <f>125000/12</f>
        <v>10416.666666666666</v>
      </c>
      <c r="E38" s="389" t="s">
        <v>183</v>
      </c>
      <c r="F38" s="374"/>
      <c r="G38" s="374"/>
      <c r="H38" s="375"/>
      <c r="J38" s="331"/>
      <c r="K38" s="406"/>
    </row>
    <row r="39" spans="2:11" ht="20.25" customHeight="1" x14ac:dyDescent="0.2">
      <c r="B39" s="4"/>
      <c r="C39" s="48"/>
      <c r="D39" s="291">
        <f>225000/12</f>
        <v>18750</v>
      </c>
      <c r="E39" s="389" t="s">
        <v>184</v>
      </c>
      <c r="F39" s="374"/>
      <c r="G39" s="374"/>
      <c r="H39" s="375"/>
      <c r="J39" s="331"/>
      <c r="K39" s="406"/>
    </row>
    <row r="40" spans="2:11" ht="20.25" customHeight="1" x14ac:dyDescent="0.2">
      <c r="B40" s="4"/>
      <c r="C40" s="48"/>
      <c r="D40" s="291"/>
      <c r="E40" s="389"/>
      <c r="F40" s="374"/>
      <c r="G40" s="374"/>
      <c r="H40" s="375"/>
      <c r="J40" s="331"/>
      <c r="K40" s="406"/>
    </row>
    <row r="41" spans="2:11" ht="20.25" customHeight="1" x14ac:dyDescent="0.2">
      <c r="B41" s="4"/>
      <c r="C41" s="48"/>
      <c r="D41" s="291">
        <v>1500</v>
      </c>
      <c r="E41" s="389" t="s">
        <v>185</v>
      </c>
      <c r="F41" s="374"/>
      <c r="G41" s="374"/>
      <c r="H41" s="375"/>
      <c r="J41" s="331"/>
      <c r="K41" s="406"/>
    </row>
    <row r="42" spans="2:11" ht="18" customHeight="1" x14ac:dyDescent="0.2">
      <c r="B42" s="4"/>
      <c r="C42" s="48"/>
      <c r="D42" s="291"/>
      <c r="E42" s="389"/>
      <c r="F42" s="374"/>
      <c r="G42" s="374"/>
      <c r="H42" s="375"/>
      <c r="I42" s="402"/>
      <c r="J42" s="407"/>
      <c r="K42" s="408"/>
    </row>
    <row r="43" spans="2:11" ht="16.5" customHeight="1" x14ac:dyDescent="0.2">
      <c r="B43" s="4"/>
      <c r="C43" s="48"/>
      <c r="D43" s="434">
        <v>0</v>
      </c>
      <c r="E43" s="540" t="s">
        <v>125</v>
      </c>
      <c r="F43" s="541"/>
      <c r="G43" s="541"/>
      <c r="H43" s="542"/>
      <c r="I43" s="404"/>
      <c r="J43" s="409"/>
      <c r="K43" s="408"/>
    </row>
    <row r="44" spans="2:11" ht="15" customHeight="1" thickBot="1" x14ac:dyDescent="0.25">
      <c r="B44" s="4"/>
      <c r="C44" s="48"/>
      <c r="D44" s="183"/>
      <c r="E44" s="246"/>
      <c r="F44" s="247"/>
      <c r="G44" s="247"/>
      <c r="H44" s="248"/>
      <c r="J44" s="406"/>
      <c r="K44" s="405"/>
    </row>
    <row r="45" spans="2:11" ht="23.25" customHeight="1" x14ac:dyDescent="0.2">
      <c r="B45" s="4"/>
      <c r="C45" s="48"/>
      <c r="D45" s="354">
        <f>SUM(D38:D44)</f>
        <v>30666.666666666664</v>
      </c>
      <c r="E45" s="116" t="s">
        <v>26</v>
      </c>
      <c r="F45" s="120"/>
      <c r="G45" s="120"/>
      <c r="H45" s="187"/>
    </row>
    <row r="46" spans="2:11" ht="15" customHeight="1" x14ac:dyDescent="0.2">
      <c r="B46" s="4"/>
      <c r="C46" s="4"/>
      <c r="D46" s="166"/>
      <c r="E46" s="117"/>
      <c r="F46" s="181"/>
      <c r="G46" s="181"/>
      <c r="H46" s="182"/>
    </row>
    <row r="47" spans="2:11" ht="21" customHeight="1" thickBot="1" x14ac:dyDescent="0.25">
      <c r="B47" s="4"/>
      <c r="C47" s="309"/>
      <c r="D47" s="191">
        <v>8000</v>
      </c>
      <c r="E47" s="192" t="s">
        <v>27</v>
      </c>
      <c r="F47" s="193"/>
      <c r="G47" s="193"/>
      <c r="H47" s="194"/>
    </row>
    <row r="48" spans="2:11" ht="15" customHeight="1" x14ac:dyDescent="0.2">
      <c r="B48" s="4"/>
      <c r="C48" s="48"/>
      <c r="D48" s="119"/>
      <c r="E48" s="190"/>
      <c r="F48" s="120"/>
      <c r="G48" s="120"/>
      <c r="H48" s="187"/>
    </row>
    <row r="49" spans="2:228" ht="15" customHeight="1" x14ac:dyDescent="0.2">
      <c r="B49" s="4"/>
      <c r="C49" s="48"/>
      <c r="D49" s="450">
        <f>D45-D47</f>
        <v>22666.666666666664</v>
      </c>
      <c r="E49" s="436" t="s">
        <v>77</v>
      </c>
      <c r="F49" s="437"/>
      <c r="G49" s="437"/>
      <c r="H49" s="438"/>
    </row>
    <row r="50" spans="2:228" ht="15" customHeight="1" x14ac:dyDescent="0.2">
      <c r="B50" s="4"/>
      <c r="C50" s="4"/>
      <c r="D50" s="52"/>
      <c r="E50" s="52"/>
      <c r="F50" s="52"/>
      <c r="G50" s="52"/>
      <c r="H50" s="52"/>
    </row>
    <row r="51" spans="2:228" ht="15" customHeight="1" x14ac:dyDescent="0.2">
      <c r="B51" s="4"/>
      <c r="C51" s="4"/>
      <c r="D51" s="4"/>
      <c r="E51" s="4"/>
      <c r="F51" s="4"/>
      <c r="G51" s="4"/>
      <c r="H51" s="4"/>
    </row>
    <row r="52" spans="2:228" ht="15" customHeight="1" x14ac:dyDescent="0.2">
      <c r="B52" s="4"/>
      <c r="C52" s="84"/>
      <c r="D52" s="121"/>
      <c r="E52" s="121"/>
      <c r="F52" s="121"/>
      <c r="G52" s="121"/>
      <c r="H52" s="121"/>
    </row>
    <row r="53" spans="2:228" ht="15" customHeight="1" x14ac:dyDescent="0.2">
      <c r="B53" s="4"/>
      <c r="C53" s="4"/>
      <c r="D53" s="43"/>
      <c r="E53" s="121"/>
      <c r="F53" s="121"/>
      <c r="G53" s="121"/>
      <c r="H53" s="121"/>
    </row>
    <row r="54" spans="2:228" ht="15" customHeight="1" x14ac:dyDescent="0.2">
      <c r="B54" s="4"/>
      <c r="C54" s="4"/>
      <c r="D54" s="41"/>
      <c r="E54" s="41"/>
      <c r="F54" s="41"/>
      <c r="G54" s="41"/>
      <c r="H54" s="41"/>
    </row>
    <row r="55" spans="2:228" ht="15" customHeight="1" x14ac:dyDescent="0.2">
      <c r="B55" s="4"/>
      <c r="C55" s="4"/>
      <c r="D55" s="4"/>
      <c r="E55" s="4"/>
      <c r="F55" s="4"/>
      <c r="G55" s="4"/>
      <c r="H55" s="4"/>
    </row>
    <row r="56" spans="2:228" ht="15" customHeight="1" x14ac:dyDescent="0.2">
      <c r="B56" s="419" t="s">
        <v>10</v>
      </c>
      <c r="C56" s="420"/>
      <c r="D56" s="420"/>
      <c r="E56" s="420"/>
      <c r="F56" s="420"/>
      <c r="G56" s="420"/>
      <c r="H56" s="421" t="s">
        <v>34</v>
      </c>
      <c r="HQ56"/>
      <c r="HR56"/>
      <c r="HS56"/>
      <c r="HT56"/>
    </row>
    <row r="57" spans="2:228" ht="15" customHeight="1" x14ac:dyDescent="0.2">
      <c r="B57" s="4"/>
      <c r="C57" s="4"/>
      <c r="D57" s="4"/>
      <c r="E57" s="4"/>
      <c r="F57" s="4"/>
      <c r="G57" s="4"/>
      <c r="H57" s="4"/>
    </row>
    <row r="58" spans="2:228" ht="15" customHeight="1" x14ac:dyDescent="0.2">
      <c r="B58" s="68"/>
      <c r="C58" s="68"/>
      <c r="D58" s="68"/>
      <c r="E58" s="68"/>
      <c r="F58" s="68"/>
      <c r="G58" s="68"/>
      <c r="H58" s="68"/>
    </row>
  </sheetData>
  <mergeCells count="1">
    <mergeCell ref="E43:H43"/>
  </mergeCells>
  <phoneticPr fontId="40" type="noConversion"/>
  <pageMargins left="0.7" right="0.7" top="0.75" bottom="0.7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V37"/>
  <sheetViews>
    <sheetView showGridLines="0" zoomScaleNormal="100" workbookViewId="0">
      <selection activeCell="J16" sqref="J16"/>
    </sheetView>
  </sheetViews>
  <sheetFormatPr baseColWidth="10" defaultColWidth="8.83203125" defaultRowHeight="15" customHeight="1" x14ac:dyDescent="0.2"/>
  <cols>
    <col min="1" max="1" width="5.1640625" style="1" customWidth="1"/>
    <col min="2" max="2" width="11.33203125" style="1" customWidth="1"/>
    <col min="3" max="3" width="11" style="1" customWidth="1"/>
    <col min="4" max="4" width="25.33203125" style="1" customWidth="1"/>
    <col min="5" max="5" width="1.83203125" style="1" customWidth="1"/>
    <col min="6" max="6" width="6.1640625" style="1" customWidth="1"/>
    <col min="7" max="7" width="5" style="1" customWidth="1"/>
    <col min="8" max="8" width="0.5" style="1" hidden="1" customWidth="1"/>
    <col min="9" max="9" width="65.83203125" style="1" customWidth="1"/>
    <col min="10" max="10" width="10.5" style="1" customWidth="1"/>
    <col min="11" max="256" width="8.83203125" style="1" customWidth="1"/>
  </cols>
  <sheetData>
    <row r="1" spans="1:10" ht="15" customHeight="1" x14ac:dyDescent="0.2">
      <c r="A1" s="4"/>
      <c r="B1" s="4"/>
      <c r="C1" s="4"/>
      <c r="D1" s="4"/>
      <c r="E1" s="4"/>
      <c r="F1" s="4"/>
      <c r="G1" s="4"/>
      <c r="H1" s="4"/>
      <c r="I1" s="4"/>
      <c r="J1" s="68"/>
    </row>
    <row r="2" spans="1:10" ht="15" customHeight="1" x14ac:dyDescent="0.2">
      <c r="A2" s="4"/>
      <c r="B2" s="4"/>
      <c r="C2" s="4"/>
      <c r="D2" s="4"/>
      <c r="E2" s="4"/>
      <c r="F2" s="4"/>
      <c r="G2" s="4"/>
      <c r="H2" s="4"/>
      <c r="I2" s="4"/>
      <c r="J2" s="68"/>
    </row>
    <row r="3" spans="1:10" ht="15" customHeight="1" x14ac:dyDescent="0.2">
      <c r="A3" s="4"/>
      <c r="B3" s="4"/>
      <c r="C3" s="4"/>
      <c r="D3" s="4"/>
      <c r="E3" s="4"/>
      <c r="F3" s="4"/>
      <c r="G3" s="4"/>
      <c r="H3" s="4"/>
      <c r="I3" s="4"/>
      <c r="J3" s="68"/>
    </row>
    <row r="4" spans="1:10" ht="15" customHeight="1" x14ac:dyDescent="0.2">
      <c r="A4" s="4"/>
      <c r="B4" s="4"/>
      <c r="C4" s="4"/>
      <c r="D4" s="4"/>
      <c r="E4" s="4"/>
      <c r="F4" s="4"/>
      <c r="G4" s="4"/>
      <c r="H4" s="4"/>
      <c r="I4" s="4"/>
      <c r="J4" s="68"/>
    </row>
    <row r="5" spans="1:10" ht="15" customHeight="1" x14ac:dyDescent="0.2">
      <c r="A5" s="4"/>
      <c r="B5" s="4"/>
      <c r="C5" s="4"/>
      <c r="D5" s="4"/>
      <c r="E5" s="4"/>
      <c r="F5" s="4"/>
      <c r="G5" s="4"/>
      <c r="H5" s="4"/>
      <c r="I5" s="4"/>
      <c r="J5" s="68"/>
    </row>
    <row r="6" spans="1:10" ht="15" customHeight="1" x14ac:dyDescent="0.2">
      <c r="A6" s="4"/>
      <c r="B6" s="4"/>
      <c r="C6" s="4"/>
      <c r="D6" s="4"/>
      <c r="E6" s="4"/>
      <c r="F6" s="4"/>
      <c r="G6" s="4"/>
      <c r="H6" s="4"/>
      <c r="I6" s="4"/>
      <c r="J6" s="68"/>
    </row>
    <row r="7" spans="1:10" ht="15" customHeight="1" x14ac:dyDescent="0.2">
      <c r="A7" s="4"/>
      <c r="B7" s="4"/>
      <c r="C7" s="4"/>
      <c r="D7" s="4"/>
      <c r="E7" s="4"/>
      <c r="F7" s="4"/>
      <c r="G7" s="4"/>
      <c r="H7" s="4"/>
      <c r="I7" s="4"/>
      <c r="J7" s="68"/>
    </row>
    <row r="8" spans="1:10" ht="23.25" customHeight="1" x14ac:dyDescent="0.25">
      <c r="A8" s="4"/>
      <c r="B8" s="4"/>
      <c r="C8" s="4"/>
      <c r="D8" s="4"/>
      <c r="E8" s="4"/>
      <c r="G8" s="44" t="s">
        <v>85</v>
      </c>
      <c r="H8" s="4"/>
      <c r="I8" s="4"/>
      <c r="J8" s="68"/>
    </row>
    <row r="9" spans="1:10" ht="21" customHeight="1" x14ac:dyDescent="0.25">
      <c r="A9" s="4"/>
      <c r="C9" s="79"/>
      <c r="D9" s="79"/>
      <c r="E9" s="79"/>
      <c r="F9" s="310"/>
      <c r="G9" s="311"/>
      <c r="H9" s="79"/>
      <c r="I9" s="79"/>
      <c r="J9" s="68"/>
    </row>
    <row r="10" spans="1:10" ht="21" customHeight="1" x14ac:dyDescent="0.25">
      <c r="A10" s="4"/>
      <c r="C10" s="79"/>
      <c r="D10" s="79"/>
      <c r="E10" s="79"/>
      <c r="G10" s="310" t="s">
        <v>186</v>
      </c>
      <c r="H10" s="79"/>
      <c r="I10" s="79"/>
      <c r="J10" s="68"/>
    </row>
    <row r="11" spans="1:10" ht="21" customHeight="1" x14ac:dyDescent="0.25">
      <c r="A11" s="4"/>
      <c r="C11" s="79"/>
      <c r="D11" s="79"/>
      <c r="E11" s="79"/>
      <c r="G11" s="310"/>
      <c r="H11" s="79"/>
      <c r="I11" s="79"/>
      <c r="J11" s="68"/>
    </row>
    <row r="12" spans="1:10" ht="21" customHeight="1" x14ac:dyDescent="0.25">
      <c r="A12" s="4"/>
      <c r="C12" s="79"/>
      <c r="D12" s="79"/>
      <c r="E12" s="79"/>
      <c r="G12" s="310"/>
      <c r="H12" s="79"/>
      <c r="I12" s="79"/>
      <c r="J12" s="68"/>
    </row>
    <row r="13" spans="1:10" ht="21" customHeight="1" x14ac:dyDescent="0.25">
      <c r="A13" s="4"/>
      <c r="B13" s="80"/>
      <c r="C13" s="80"/>
      <c r="D13" s="80"/>
      <c r="E13" s="80"/>
      <c r="F13" s="80"/>
      <c r="G13" s="80"/>
      <c r="H13" s="80"/>
      <c r="I13" s="80"/>
      <c r="J13" s="68"/>
    </row>
    <row r="14" spans="1:10" ht="36" customHeight="1" x14ac:dyDescent="0.2">
      <c r="A14" s="87"/>
      <c r="B14" s="546" t="s">
        <v>50</v>
      </c>
      <c r="C14" s="547"/>
      <c r="D14" s="546" t="s">
        <v>51</v>
      </c>
      <c r="E14" s="547"/>
      <c r="F14" s="547"/>
      <c r="G14" s="547"/>
      <c r="H14" s="547"/>
      <c r="I14" s="81" t="s">
        <v>52</v>
      </c>
    </row>
    <row r="15" spans="1:10" ht="15" customHeight="1" x14ac:dyDescent="0.2">
      <c r="A15" s="42"/>
      <c r="B15" s="548" t="s">
        <v>53</v>
      </c>
      <c r="C15" s="549"/>
      <c r="D15" s="567" t="s">
        <v>54</v>
      </c>
      <c r="E15" s="568"/>
      <c r="F15" s="568"/>
      <c r="G15" s="568"/>
      <c r="H15" s="568"/>
      <c r="I15" s="560" t="s">
        <v>122</v>
      </c>
    </row>
    <row r="16" spans="1:10" ht="72" customHeight="1" x14ac:dyDescent="0.2">
      <c r="A16" s="42"/>
      <c r="B16" s="550"/>
      <c r="C16" s="550"/>
      <c r="D16" s="569"/>
      <c r="E16" s="569"/>
      <c r="F16" s="569"/>
      <c r="G16" s="569"/>
      <c r="H16" s="569"/>
      <c r="I16" s="561"/>
    </row>
    <row r="17" spans="1:10" ht="15" customHeight="1" x14ac:dyDescent="0.2">
      <c r="A17" s="42"/>
      <c r="B17" s="551" t="s">
        <v>55</v>
      </c>
      <c r="C17" s="552"/>
      <c r="D17" s="570" t="s">
        <v>54</v>
      </c>
      <c r="E17" s="571"/>
      <c r="F17" s="571"/>
      <c r="G17" s="571"/>
      <c r="H17" s="571"/>
      <c r="I17" s="562" t="s">
        <v>95</v>
      </c>
    </row>
    <row r="18" spans="1:10" ht="85.5" customHeight="1" x14ac:dyDescent="0.2">
      <c r="A18" s="42"/>
      <c r="B18" s="552"/>
      <c r="C18" s="552"/>
      <c r="D18" s="571"/>
      <c r="E18" s="571"/>
      <c r="F18" s="571"/>
      <c r="G18" s="571"/>
      <c r="H18" s="571"/>
      <c r="I18" s="563"/>
    </row>
    <row r="19" spans="1:10" ht="15" customHeight="1" x14ac:dyDescent="0.2">
      <c r="A19" s="42"/>
      <c r="B19" s="553" t="s">
        <v>56</v>
      </c>
      <c r="C19" s="550"/>
      <c r="D19" s="572" t="s">
        <v>57</v>
      </c>
      <c r="E19" s="569"/>
      <c r="F19" s="569"/>
      <c r="G19" s="569"/>
      <c r="H19" s="569"/>
      <c r="I19" s="564" t="s">
        <v>105</v>
      </c>
    </row>
    <row r="20" spans="1:10" ht="15" customHeight="1" x14ac:dyDescent="0.2">
      <c r="A20" s="42"/>
      <c r="B20" s="550"/>
      <c r="C20" s="550"/>
      <c r="D20" s="569"/>
      <c r="E20" s="569"/>
      <c r="F20" s="569"/>
      <c r="G20" s="569"/>
      <c r="H20" s="569"/>
      <c r="I20" s="561"/>
    </row>
    <row r="21" spans="1:10" ht="61.5" customHeight="1" x14ac:dyDescent="0.2">
      <c r="A21" s="42"/>
      <c r="B21" s="550"/>
      <c r="C21" s="550"/>
      <c r="D21" s="569"/>
      <c r="E21" s="569"/>
      <c r="F21" s="569"/>
      <c r="G21" s="569"/>
      <c r="H21" s="569"/>
      <c r="I21" s="561"/>
    </row>
    <row r="22" spans="1:10" ht="15" customHeight="1" x14ac:dyDescent="0.2">
      <c r="A22" s="42"/>
      <c r="B22" s="551" t="s">
        <v>58</v>
      </c>
      <c r="C22" s="552"/>
      <c r="D22" s="570" t="s">
        <v>57</v>
      </c>
      <c r="E22" s="571"/>
      <c r="F22" s="571"/>
      <c r="G22" s="571"/>
      <c r="H22" s="571"/>
      <c r="I22" s="562" t="s">
        <v>123</v>
      </c>
    </row>
    <row r="23" spans="1:10" ht="84.75" customHeight="1" x14ac:dyDescent="0.2">
      <c r="A23" s="42"/>
      <c r="B23" s="552"/>
      <c r="C23" s="552"/>
      <c r="D23" s="571"/>
      <c r="E23" s="571"/>
      <c r="F23" s="571"/>
      <c r="G23" s="571"/>
      <c r="H23" s="571"/>
      <c r="I23" s="563"/>
    </row>
    <row r="24" spans="1:10" ht="85.5" customHeight="1" x14ac:dyDescent="0.2">
      <c r="A24" s="42"/>
      <c r="B24" s="573" t="s">
        <v>60</v>
      </c>
      <c r="C24" s="574"/>
      <c r="D24" s="543" t="s">
        <v>57</v>
      </c>
      <c r="E24" s="544"/>
      <c r="F24" s="544"/>
      <c r="G24" s="545"/>
      <c r="H24" s="426"/>
      <c r="I24" s="427" t="s">
        <v>90</v>
      </c>
    </row>
    <row r="25" spans="1:10" ht="15" customHeight="1" x14ac:dyDescent="0.2">
      <c r="A25" s="42"/>
      <c r="B25" s="565" t="s">
        <v>59</v>
      </c>
      <c r="C25" s="566"/>
      <c r="D25" s="570" t="s">
        <v>54</v>
      </c>
      <c r="E25" s="571"/>
      <c r="F25" s="571"/>
      <c r="G25" s="571"/>
      <c r="H25" s="571"/>
      <c r="I25" s="562" t="s">
        <v>135</v>
      </c>
    </row>
    <row r="26" spans="1:10" ht="15" customHeight="1" x14ac:dyDescent="0.2">
      <c r="A26" s="42"/>
      <c r="B26" s="565"/>
      <c r="C26" s="566"/>
      <c r="D26" s="570"/>
      <c r="E26" s="571"/>
      <c r="F26" s="571"/>
      <c r="G26" s="571"/>
      <c r="H26" s="571"/>
      <c r="I26" s="562"/>
    </row>
    <row r="27" spans="1:10" ht="70.5" customHeight="1" x14ac:dyDescent="0.2">
      <c r="A27" s="42"/>
      <c r="B27" s="566"/>
      <c r="C27" s="566"/>
      <c r="D27" s="571"/>
      <c r="E27" s="571"/>
      <c r="F27" s="571"/>
      <c r="G27" s="571"/>
      <c r="H27" s="571"/>
      <c r="I27" s="563"/>
    </row>
    <row r="28" spans="1:10" ht="54.75" customHeight="1" x14ac:dyDescent="0.2">
      <c r="A28" s="42"/>
      <c r="B28" s="554" t="s">
        <v>121</v>
      </c>
      <c r="C28" s="555"/>
      <c r="D28" s="556" t="s">
        <v>57</v>
      </c>
      <c r="E28" s="557"/>
      <c r="F28" s="557"/>
      <c r="G28" s="557"/>
      <c r="H28" s="557"/>
      <c r="I28" s="558" t="s">
        <v>124</v>
      </c>
    </row>
    <row r="29" spans="1:10" ht="39.75" customHeight="1" x14ac:dyDescent="0.2">
      <c r="A29" s="42"/>
      <c r="B29" s="555"/>
      <c r="C29" s="555"/>
      <c r="D29" s="557"/>
      <c r="E29" s="557"/>
      <c r="F29" s="557"/>
      <c r="G29" s="557"/>
      <c r="H29" s="557"/>
      <c r="I29" s="559"/>
    </row>
    <row r="30" spans="1:10" ht="15" customHeight="1" x14ac:dyDescent="0.2">
      <c r="A30" s="4"/>
      <c r="B30" s="18"/>
      <c r="C30" s="18"/>
      <c r="D30" s="18"/>
      <c r="E30" s="18"/>
      <c r="F30" s="18"/>
      <c r="G30" s="18"/>
      <c r="H30" s="18"/>
      <c r="I30" s="18"/>
      <c r="J30" s="68"/>
    </row>
    <row r="31" spans="1:10" ht="12.75" customHeight="1" x14ac:dyDescent="0.2">
      <c r="A31" s="4"/>
      <c r="B31" s="82"/>
      <c r="C31" s="82"/>
      <c r="D31" s="82"/>
      <c r="E31" s="82"/>
      <c r="F31" s="82"/>
      <c r="G31" s="82"/>
      <c r="H31" s="82"/>
      <c r="I31" s="82"/>
      <c r="J31" s="68"/>
    </row>
    <row r="32" spans="1:10" ht="12.75" customHeight="1" x14ac:dyDescent="0.2">
      <c r="A32" s="4"/>
      <c r="B32" s="82"/>
      <c r="C32" s="82"/>
      <c r="D32" s="82"/>
      <c r="E32" s="82"/>
      <c r="F32" s="82"/>
      <c r="G32" s="82"/>
      <c r="H32" s="82"/>
      <c r="I32" s="82"/>
      <c r="J32" s="68"/>
    </row>
    <row r="33" spans="1:10" ht="15" customHeight="1" x14ac:dyDescent="0.2">
      <c r="A33" s="4"/>
      <c r="B33" s="4"/>
      <c r="C33" s="4"/>
      <c r="D33" s="4"/>
      <c r="E33" s="4"/>
      <c r="F33" s="4"/>
      <c r="G33" s="4"/>
      <c r="H33" s="4"/>
      <c r="I33" s="4"/>
      <c r="J33" s="68"/>
    </row>
    <row r="34" spans="1:10" ht="15" customHeight="1" x14ac:dyDescent="0.2">
      <c r="B34" s="419" t="s">
        <v>10</v>
      </c>
      <c r="C34" s="420"/>
      <c r="D34" s="420"/>
      <c r="E34" s="420"/>
      <c r="F34" s="420"/>
      <c r="G34" s="420"/>
      <c r="H34" s="420"/>
      <c r="I34" s="421" t="s">
        <v>91</v>
      </c>
      <c r="J34" s="68"/>
    </row>
    <row r="35" spans="1:10" ht="15" customHeight="1" x14ac:dyDescent="0.2">
      <c r="A35" s="68"/>
      <c r="B35" s="68"/>
      <c r="C35" s="68"/>
      <c r="D35" s="68"/>
      <c r="E35" s="68"/>
      <c r="F35" s="68"/>
      <c r="G35" s="68"/>
      <c r="H35" s="68"/>
      <c r="I35" s="68"/>
      <c r="J35" s="68"/>
    </row>
    <row r="36" spans="1:10" ht="15" customHeight="1" x14ac:dyDescent="0.2">
      <c r="A36" s="68"/>
      <c r="B36" s="68"/>
      <c r="C36" s="68"/>
      <c r="D36" s="68"/>
      <c r="E36" s="68"/>
      <c r="F36" s="68"/>
      <c r="G36" s="68"/>
      <c r="H36" s="68"/>
      <c r="I36" s="68"/>
      <c r="J36" s="68"/>
    </row>
    <row r="37" spans="1:10" ht="15" customHeight="1" x14ac:dyDescent="0.2">
      <c r="A37" s="68"/>
      <c r="B37" s="68"/>
      <c r="C37" s="68"/>
      <c r="D37" s="68"/>
      <c r="E37" s="68"/>
      <c r="F37" s="68"/>
      <c r="G37" s="68"/>
      <c r="H37" s="68"/>
      <c r="I37" s="68"/>
      <c r="J37" s="68"/>
    </row>
  </sheetData>
  <mergeCells count="22">
    <mergeCell ref="B28:C29"/>
    <mergeCell ref="D28:H29"/>
    <mergeCell ref="I28:I29"/>
    <mergeCell ref="I15:I16"/>
    <mergeCell ref="I17:I18"/>
    <mergeCell ref="I19:I21"/>
    <mergeCell ref="I22:I23"/>
    <mergeCell ref="I25:I27"/>
    <mergeCell ref="B22:C23"/>
    <mergeCell ref="B25:C27"/>
    <mergeCell ref="D15:H16"/>
    <mergeCell ref="D17:H18"/>
    <mergeCell ref="D19:H21"/>
    <mergeCell ref="D22:H23"/>
    <mergeCell ref="D25:H27"/>
    <mergeCell ref="B24:C24"/>
    <mergeCell ref="D24:G24"/>
    <mergeCell ref="B14:C14"/>
    <mergeCell ref="D14:H14"/>
    <mergeCell ref="B15:C16"/>
    <mergeCell ref="B17:C18"/>
    <mergeCell ref="B19:C21"/>
  </mergeCells>
  <pageMargins left="0.7" right="0.7" top="0.75" bottom="0.75" header="0.3" footer="0.3"/>
  <pageSetup scale="6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E042-F353-4D02-819B-68FF5308720B}">
  <sheetPr>
    <pageSetUpPr fitToPage="1"/>
  </sheetPr>
  <dimension ref="B8:J64"/>
  <sheetViews>
    <sheetView zoomScale="110" zoomScaleNormal="110" workbookViewId="0">
      <selection activeCell="G20" sqref="G20"/>
    </sheetView>
  </sheetViews>
  <sheetFormatPr baseColWidth="10" defaultColWidth="8.83203125" defaultRowHeight="15" x14ac:dyDescent="0.2"/>
  <cols>
    <col min="1" max="1" width="8" customWidth="1"/>
    <col min="2" max="2" width="31.5" customWidth="1"/>
    <col min="3" max="3" width="52" customWidth="1"/>
    <col min="4" max="4" width="10.83203125" customWidth="1"/>
    <col min="5" max="5" width="21.5" customWidth="1"/>
  </cols>
  <sheetData>
    <row r="8" spans="2:5" ht="21" x14ac:dyDescent="0.25">
      <c r="C8" s="44" t="s">
        <v>117</v>
      </c>
    </row>
    <row r="9" spans="2:5" ht="21" x14ac:dyDescent="0.25">
      <c r="C9" s="311"/>
    </row>
    <row r="10" spans="2:5" ht="21" x14ac:dyDescent="0.25">
      <c r="C10" s="311"/>
    </row>
    <row r="11" spans="2:5" ht="21" x14ac:dyDescent="0.25">
      <c r="C11" s="310" t="s">
        <v>144</v>
      </c>
    </row>
    <row r="12" spans="2:5" ht="21" x14ac:dyDescent="0.25">
      <c r="C12" s="310"/>
    </row>
    <row r="13" spans="2:5" ht="21" x14ac:dyDescent="0.25">
      <c r="C13" s="310"/>
    </row>
    <row r="14" spans="2:5" x14ac:dyDescent="0.2">
      <c r="B14" s="575" t="s">
        <v>138</v>
      </c>
      <c r="C14" s="575"/>
      <c r="D14" s="575"/>
      <c r="E14" s="575"/>
    </row>
    <row r="15" spans="2:5" x14ac:dyDescent="0.2">
      <c r="B15" s="575"/>
      <c r="C15" s="575"/>
      <c r="D15" s="575"/>
      <c r="E15" s="575"/>
    </row>
    <row r="16" spans="2:5" x14ac:dyDescent="0.2">
      <c r="B16" s="575"/>
      <c r="C16" s="575"/>
      <c r="D16" s="575"/>
      <c r="E16" s="575"/>
    </row>
    <row r="17" spans="2:5" x14ac:dyDescent="0.2">
      <c r="B17" s="575"/>
      <c r="C17" s="575"/>
      <c r="D17" s="575"/>
      <c r="E17" s="575"/>
    </row>
    <row r="18" spans="2:5" x14ac:dyDescent="0.2">
      <c r="B18" s="575"/>
      <c r="C18" s="575"/>
      <c r="D18" s="575"/>
      <c r="E18" s="575"/>
    </row>
    <row r="19" spans="2:5" x14ac:dyDescent="0.2">
      <c r="B19" s="575"/>
      <c r="C19" s="575"/>
      <c r="D19" s="575"/>
      <c r="E19" s="575"/>
    </row>
    <row r="20" spans="2:5" x14ac:dyDescent="0.2">
      <c r="B20" s="575"/>
      <c r="C20" s="575"/>
      <c r="D20" s="575"/>
      <c r="E20" s="575"/>
    </row>
    <row r="21" spans="2:5" x14ac:dyDescent="0.2">
      <c r="B21" s="575"/>
      <c r="C21" s="575"/>
      <c r="D21" s="575"/>
      <c r="E21" s="575"/>
    </row>
    <row r="22" spans="2:5" x14ac:dyDescent="0.2">
      <c r="B22" s="575"/>
      <c r="C22" s="575"/>
      <c r="D22" s="575"/>
      <c r="E22" s="575"/>
    </row>
    <row r="23" spans="2:5" x14ac:dyDescent="0.2">
      <c r="B23" s="575"/>
      <c r="C23" s="575"/>
      <c r="D23" s="575"/>
      <c r="E23" s="575"/>
    </row>
    <row r="24" spans="2:5" x14ac:dyDescent="0.2">
      <c r="B24" s="575"/>
      <c r="C24" s="575"/>
      <c r="D24" s="575"/>
      <c r="E24" s="575"/>
    </row>
    <row r="25" spans="2:5" x14ac:dyDescent="0.2">
      <c r="B25" s="575"/>
      <c r="C25" s="575"/>
      <c r="D25" s="575"/>
      <c r="E25" s="575"/>
    </row>
    <row r="26" spans="2:5" x14ac:dyDescent="0.2">
      <c r="B26" s="575"/>
      <c r="C26" s="575"/>
      <c r="D26" s="575"/>
      <c r="E26" s="575"/>
    </row>
    <row r="27" spans="2:5" x14ac:dyDescent="0.2">
      <c r="B27" s="575"/>
      <c r="C27" s="575"/>
      <c r="D27" s="575"/>
      <c r="E27" s="575"/>
    </row>
    <row r="28" spans="2:5" x14ac:dyDescent="0.2">
      <c r="B28" s="575"/>
      <c r="C28" s="575"/>
      <c r="D28" s="575"/>
      <c r="E28" s="575"/>
    </row>
    <row r="29" spans="2:5" x14ac:dyDescent="0.2">
      <c r="B29" s="575"/>
      <c r="C29" s="575"/>
      <c r="D29" s="575"/>
      <c r="E29" s="575"/>
    </row>
    <row r="30" spans="2:5" x14ac:dyDescent="0.2">
      <c r="B30" s="575"/>
      <c r="C30" s="575"/>
      <c r="D30" s="575"/>
      <c r="E30" s="575"/>
    </row>
    <row r="31" spans="2:5" x14ac:dyDescent="0.2">
      <c r="B31" s="575"/>
      <c r="C31" s="575"/>
      <c r="D31" s="575"/>
      <c r="E31" s="575"/>
    </row>
    <row r="32" spans="2:5" x14ac:dyDescent="0.2">
      <c r="B32" s="575"/>
      <c r="C32" s="575"/>
      <c r="D32" s="575"/>
      <c r="E32" s="575"/>
    </row>
    <row r="33" spans="2:5" x14ac:dyDescent="0.2">
      <c r="B33" s="575"/>
      <c r="C33" s="575"/>
      <c r="D33" s="575"/>
      <c r="E33" s="575"/>
    </row>
    <row r="34" spans="2:5" x14ac:dyDescent="0.2">
      <c r="B34" s="575"/>
      <c r="C34" s="575"/>
      <c r="D34" s="575"/>
      <c r="E34" s="575"/>
    </row>
    <row r="35" spans="2:5" x14ac:dyDescent="0.2">
      <c r="B35" s="425"/>
      <c r="C35" s="425"/>
      <c r="D35" s="425"/>
      <c r="E35" s="425"/>
    </row>
    <row r="36" spans="2:5" x14ac:dyDescent="0.2">
      <c r="B36" s="576" t="s">
        <v>131</v>
      </c>
      <c r="C36" s="576"/>
      <c r="D36" s="576"/>
      <c r="E36" s="576"/>
    </row>
    <row r="37" spans="2:5" x14ac:dyDescent="0.2">
      <c r="B37" s="576"/>
      <c r="C37" s="576"/>
      <c r="D37" s="576"/>
      <c r="E37" s="576"/>
    </row>
    <row r="38" spans="2:5" x14ac:dyDescent="0.2">
      <c r="B38" s="576"/>
      <c r="C38" s="576"/>
      <c r="D38" s="576"/>
      <c r="E38" s="576"/>
    </row>
    <row r="39" spans="2:5" x14ac:dyDescent="0.2">
      <c r="B39" s="576"/>
      <c r="C39" s="576"/>
      <c r="D39" s="576"/>
      <c r="E39" s="576"/>
    </row>
    <row r="40" spans="2:5" x14ac:dyDescent="0.2">
      <c r="B40" s="576"/>
      <c r="C40" s="576"/>
      <c r="D40" s="576"/>
      <c r="E40" s="576"/>
    </row>
    <row r="41" spans="2:5" x14ac:dyDescent="0.2">
      <c r="B41" s="576"/>
      <c r="C41" s="576"/>
      <c r="D41" s="576"/>
      <c r="E41" s="576"/>
    </row>
    <row r="42" spans="2:5" x14ac:dyDescent="0.2">
      <c r="B42" s="576"/>
      <c r="C42" s="576"/>
      <c r="D42" s="576"/>
      <c r="E42" s="576"/>
    </row>
    <row r="43" spans="2:5" x14ac:dyDescent="0.2">
      <c r="B43" s="576"/>
      <c r="C43" s="576"/>
      <c r="D43" s="576"/>
      <c r="E43" s="576"/>
    </row>
    <row r="44" spans="2:5" x14ac:dyDescent="0.2">
      <c r="B44" s="576"/>
      <c r="C44" s="576"/>
      <c r="D44" s="576"/>
      <c r="E44" s="576"/>
    </row>
    <row r="45" spans="2:5" x14ac:dyDescent="0.2">
      <c r="B45" s="576"/>
      <c r="C45" s="576"/>
      <c r="D45" s="576"/>
      <c r="E45" s="576"/>
    </row>
    <row r="46" spans="2:5" x14ac:dyDescent="0.2">
      <c r="B46" s="576"/>
      <c r="C46" s="576"/>
      <c r="D46" s="576"/>
      <c r="E46" s="576"/>
    </row>
    <row r="47" spans="2:5" x14ac:dyDescent="0.2">
      <c r="B47" s="576"/>
      <c r="C47" s="576"/>
      <c r="D47" s="576"/>
      <c r="E47" s="576"/>
    </row>
    <row r="48" spans="2:5" x14ac:dyDescent="0.2">
      <c r="B48" s="576"/>
      <c r="C48" s="576"/>
      <c r="D48" s="576"/>
      <c r="E48" s="576"/>
    </row>
    <row r="49" spans="2:10" x14ac:dyDescent="0.2">
      <c r="B49" s="576"/>
      <c r="C49" s="576"/>
      <c r="D49" s="576"/>
      <c r="E49" s="576"/>
    </row>
    <row r="50" spans="2:10" x14ac:dyDescent="0.2">
      <c r="B50" s="576"/>
      <c r="C50" s="576"/>
      <c r="D50" s="576"/>
      <c r="E50" s="576"/>
    </row>
    <row r="51" spans="2:10" ht="19.5" customHeight="1" x14ac:dyDescent="0.2">
      <c r="B51" s="576"/>
      <c r="C51" s="576"/>
      <c r="D51" s="576"/>
      <c r="E51" s="576"/>
    </row>
    <row r="52" spans="2:10" x14ac:dyDescent="0.2">
      <c r="B52" s="576"/>
      <c r="C52" s="576"/>
      <c r="D52" s="576"/>
      <c r="E52" s="576"/>
    </row>
    <row r="53" spans="2:10" x14ac:dyDescent="0.2">
      <c r="B53" s="576"/>
      <c r="C53" s="576"/>
      <c r="D53" s="576"/>
      <c r="E53" s="576"/>
    </row>
    <row r="54" spans="2:10" x14ac:dyDescent="0.2">
      <c r="B54" s="576"/>
      <c r="C54" s="576"/>
      <c r="D54" s="576"/>
      <c r="E54" s="576"/>
    </row>
    <row r="55" spans="2:10" x14ac:dyDescent="0.2">
      <c r="B55" s="576"/>
      <c r="C55" s="576"/>
      <c r="D55" s="576"/>
      <c r="E55" s="576"/>
    </row>
    <row r="56" spans="2:10" x14ac:dyDescent="0.2">
      <c r="B56" s="576"/>
      <c r="C56" s="576"/>
      <c r="D56" s="576"/>
      <c r="E56" s="576"/>
    </row>
    <row r="57" spans="2:10" x14ac:dyDescent="0.2">
      <c r="B57" s="576"/>
      <c r="C57" s="576"/>
      <c r="D57" s="576"/>
      <c r="E57" s="576"/>
    </row>
    <row r="59" spans="2:10" ht="14.25" customHeight="1" x14ac:dyDescent="0.2"/>
    <row r="62" spans="2:10" x14ac:dyDescent="0.2">
      <c r="B62" s="419" t="s">
        <v>10</v>
      </c>
      <c r="C62" s="420"/>
      <c r="D62" s="420"/>
      <c r="E62" s="421" t="s">
        <v>92</v>
      </c>
      <c r="F62" s="179"/>
      <c r="G62" s="179"/>
      <c r="H62" s="179"/>
      <c r="I62" s="180"/>
    </row>
    <row r="64" spans="2:10" x14ac:dyDescent="0.2">
      <c r="C64" s="178"/>
      <c r="D64" s="179"/>
      <c r="E64" s="179"/>
      <c r="F64" s="179"/>
      <c r="G64" s="179"/>
      <c r="H64" s="179"/>
      <c r="I64" s="179"/>
      <c r="J64" s="180"/>
    </row>
  </sheetData>
  <mergeCells count="2">
    <mergeCell ref="B14:E34"/>
    <mergeCell ref="B36:E57"/>
  </mergeCells>
  <pageMargins left="0.7" right="0.7" top="0.75" bottom="0.75" header="0.3" footer="0.3"/>
  <pageSetup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X88"/>
  <sheetViews>
    <sheetView showGridLines="0" zoomScaleNormal="100" workbookViewId="0">
      <selection activeCell="H56" sqref="H56"/>
    </sheetView>
  </sheetViews>
  <sheetFormatPr baseColWidth="10" defaultColWidth="8.83203125" defaultRowHeight="15" customHeight="1" x14ac:dyDescent="0.2"/>
  <cols>
    <col min="1" max="1" width="12.33203125" customWidth="1"/>
    <col min="2" max="2" width="20" style="1" customWidth="1"/>
    <col min="3" max="3" width="18.5" style="1" customWidth="1"/>
    <col min="4" max="4" width="20" style="1" customWidth="1"/>
    <col min="5" max="5" width="13.33203125" style="1" customWidth="1"/>
    <col min="6" max="6" width="13.5" style="1" customWidth="1"/>
    <col min="7" max="7" width="12.6640625" style="1" customWidth="1"/>
    <col min="8" max="9" width="11.83203125" style="1" customWidth="1"/>
    <col min="10" max="10" width="10.1640625" style="1" customWidth="1"/>
    <col min="11" max="11" width="11.5" style="1" bestFit="1" customWidth="1"/>
    <col min="12" max="12" width="11.5" style="1" customWidth="1"/>
    <col min="13" max="13" width="11.83203125" style="68" customWidth="1"/>
    <col min="14" max="14" width="12.5" style="64" customWidth="1"/>
    <col min="15" max="15" width="11.5" style="68" customWidth="1"/>
    <col min="16" max="16" width="12.5" style="1" customWidth="1"/>
    <col min="17" max="17" width="9.1640625" style="1" customWidth="1"/>
    <col min="18" max="18" width="11.5" style="1" customWidth="1"/>
    <col min="19" max="19" width="12.5" style="1" customWidth="1"/>
    <col min="20" max="20" width="11.5" style="1" customWidth="1"/>
    <col min="21" max="21" width="10.5" style="1" customWidth="1"/>
    <col min="22" max="22" width="9.1640625" style="1" customWidth="1"/>
    <col min="23" max="23" width="11.5" style="1" customWidth="1"/>
    <col min="24" max="24" width="3.33203125" style="1" customWidth="1"/>
    <col min="25" max="25" width="9.1640625" style="1" customWidth="1"/>
    <col min="26" max="26" width="11.5" style="1" customWidth="1"/>
    <col min="27" max="27" width="11.1640625" style="1" customWidth="1"/>
    <col min="28" max="33" width="8.83203125" style="1" hidden="1" customWidth="1"/>
    <col min="34" max="258" width="8.83203125" style="1" customWidth="1"/>
  </cols>
  <sheetData>
    <row r="1" spans="2:34" ht="15" customHeight="1" x14ac:dyDescent="0.2">
      <c r="B1" s="4"/>
      <c r="C1" s="4"/>
      <c r="D1" s="4"/>
      <c r="E1" s="4"/>
      <c r="F1" s="4"/>
      <c r="G1" s="4"/>
      <c r="H1" s="4"/>
      <c r="I1" s="4"/>
      <c r="J1" s="4"/>
      <c r="K1" s="4"/>
      <c r="L1" s="4"/>
      <c r="M1" s="4"/>
      <c r="N1" s="12"/>
      <c r="O1" s="312"/>
      <c r="P1" s="3"/>
      <c r="Q1" s="3"/>
      <c r="R1" s="3"/>
      <c r="S1" s="3"/>
      <c r="T1" s="3"/>
      <c r="U1" s="3"/>
      <c r="V1" s="3"/>
      <c r="W1" s="3"/>
      <c r="X1" s="3"/>
      <c r="Y1" s="3"/>
      <c r="Z1" s="3"/>
      <c r="AA1" s="3"/>
      <c r="AB1" s="56"/>
      <c r="AC1" s="3"/>
      <c r="AD1" s="3"/>
      <c r="AE1" s="3"/>
      <c r="AF1" s="3"/>
      <c r="AG1" s="3"/>
      <c r="AH1" s="3"/>
    </row>
    <row r="2" spans="2:34" ht="15" customHeight="1" x14ac:dyDescent="0.2">
      <c r="B2" s="4"/>
      <c r="C2" s="4"/>
      <c r="D2" s="4"/>
      <c r="E2" s="4"/>
      <c r="F2" s="4"/>
      <c r="G2" s="4"/>
      <c r="H2" s="4"/>
      <c r="I2" s="4"/>
      <c r="J2" s="4"/>
      <c r="K2" s="4"/>
      <c r="L2" s="4"/>
      <c r="M2" s="4"/>
      <c r="N2" s="12"/>
      <c r="O2" s="312"/>
      <c r="P2" s="3"/>
      <c r="Q2" s="3"/>
      <c r="R2" s="3"/>
      <c r="S2" s="3"/>
      <c r="T2" s="3"/>
      <c r="U2" s="3"/>
      <c r="V2" s="3"/>
      <c r="W2" s="3"/>
      <c r="X2" s="3"/>
      <c r="Y2" s="3"/>
      <c r="Z2" s="3"/>
      <c r="AA2" s="3"/>
      <c r="AB2" s="56"/>
      <c r="AC2" s="3"/>
      <c r="AD2" s="3"/>
      <c r="AE2" s="3"/>
      <c r="AF2" s="3"/>
      <c r="AG2" s="3"/>
      <c r="AH2" s="3"/>
    </row>
    <row r="3" spans="2:34" ht="15" customHeight="1" x14ac:dyDescent="0.2">
      <c r="B3" s="4"/>
      <c r="C3" s="4"/>
      <c r="D3" s="4"/>
      <c r="E3" s="4"/>
      <c r="F3" s="4"/>
      <c r="G3" s="4"/>
      <c r="H3" s="4"/>
      <c r="I3" s="4"/>
      <c r="J3" s="4"/>
      <c r="K3" s="4"/>
      <c r="L3" s="4"/>
      <c r="M3" s="4"/>
      <c r="N3" s="12"/>
      <c r="O3" s="312"/>
      <c r="P3" s="3"/>
      <c r="Q3" s="3"/>
      <c r="R3" s="3"/>
      <c r="S3" s="3"/>
      <c r="T3" s="3"/>
      <c r="U3" s="3"/>
      <c r="V3" s="3"/>
      <c r="W3" s="3"/>
      <c r="X3" s="3"/>
      <c r="Y3" s="3"/>
      <c r="Z3" s="3"/>
      <c r="AA3" s="3"/>
      <c r="AB3" s="56"/>
      <c r="AC3" s="3"/>
      <c r="AD3" s="3"/>
      <c r="AE3" s="3"/>
      <c r="AF3" s="3"/>
      <c r="AG3" s="3"/>
      <c r="AH3" s="3"/>
    </row>
    <row r="4" spans="2:34" ht="15" customHeight="1" x14ac:dyDescent="0.2">
      <c r="B4" s="4"/>
      <c r="C4" s="4"/>
      <c r="D4" s="4"/>
      <c r="E4" s="4"/>
      <c r="F4" s="4"/>
      <c r="G4" s="4"/>
      <c r="H4" s="4"/>
      <c r="I4" s="4"/>
      <c r="J4" s="4"/>
      <c r="K4" s="4"/>
      <c r="L4" s="4"/>
      <c r="M4" s="4"/>
      <c r="N4" s="12"/>
      <c r="O4" s="312"/>
      <c r="P4" s="3"/>
      <c r="Q4" s="3"/>
      <c r="R4" s="3"/>
      <c r="S4" s="3"/>
      <c r="T4" s="3"/>
      <c r="U4" s="3"/>
      <c r="V4" s="3"/>
      <c r="W4" s="3"/>
      <c r="X4" s="3"/>
      <c r="Y4" s="3"/>
      <c r="Z4" s="3"/>
      <c r="AA4" s="3"/>
      <c r="AB4" s="56"/>
      <c r="AC4" s="3"/>
      <c r="AD4" s="3"/>
      <c r="AE4" s="3"/>
      <c r="AF4" s="3"/>
      <c r="AG4" s="3"/>
      <c r="AH4" s="3"/>
    </row>
    <row r="5" spans="2:34" ht="15" customHeight="1" x14ac:dyDescent="0.2">
      <c r="B5" s="4"/>
      <c r="C5" s="4"/>
      <c r="D5" s="4"/>
      <c r="E5" s="4"/>
      <c r="F5" s="4"/>
      <c r="G5" s="4"/>
      <c r="H5" s="4"/>
      <c r="I5" s="4"/>
      <c r="J5" s="4"/>
      <c r="K5" s="4"/>
      <c r="L5" s="4"/>
      <c r="M5" s="4"/>
      <c r="N5" s="12"/>
      <c r="O5" s="313"/>
      <c r="P5" s="3"/>
      <c r="Q5" s="3"/>
      <c r="R5" s="3"/>
      <c r="S5" s="3"/>
      <c r="T5" s="3"/>
      <c r="U5" s="3"/>
      <c r="V5" s="3"/>
      <c r="W5" s="3"/>
      <c r="X5" s="3"/>
      <c r="Y5" s="3"/>
      <c r="Z5" s="3"/>
      <c r="AA5" s="3"/>
      <c r="AB5" s="57"/>
      <c r="AC5" s="3"/>
      <c r="AD5" s="3"/>
      <c r="AE5" s="3"/>
      <c r="AF5" s="3"/>
      <c r="AG5" s="3"/>
      <c r="AH5" s="3"/>
    </row>
    <row r="6" spans="2:34" ht="15" customHeight="1" x14ac:dyDescent="0.2">
      <c r="B6" s="4"/>
      <c r="C6" s="4"/>
      <c r="D6" s="4"/>
      <c r="E6" s="4"/>
      <c r="F6" s="4"/>
      <c r="G6" s="4"/>
      <c r="H6" s="4"/>
      <c r="I6" s="4"/>
      <c r="J6" s="4"/>
      <c r="K6" s="4"/>
      <c r="L6" s="4"/>
      <c r="M6" s="4"/>
      <c r="N6" s="12"/>
      <c r="O6" s="313"/>
      <c r="P6" s="3"/>
      <c r="Q6" s="3"/>
      <c r="R6" s="3"/>
      <c r="S6" s="3"/>
      <c r="T6" s="3"/>
      <c r="U6" s="3"/>
      <c r="V6" s="3"/>
      <c r="W6" s="3"/>
      <c r="X6" s="3"/>
      <c r="Y6" s="3"/>
      <c r="Z6" s="3"/>
      <c r="AA6" s="3"/>
      <c r="AB6" s="57"/>
      <c r="AC6" s="3"/>
      <c r="AD6" s="3"/>
      <c r="AE6" s="3"/>
      <c r="AF6" s="3"/>
      <c r="AG6" s="3"/>
      <c r="AH6" s="3"/>
    </row>
    <row r="7" spans="2:34" ht="15" customHeight="1" x14ac:dyDescent="0.2">
      <c r="B7" s="4"/>
      <c r="C7" s="4"/>
      <c r="D7" s="4"/>
      <c r="E7" s="4"/>
      <c r="F7" s="4"/>
      <c r="G7" s="4"/>
      <c r="H7" s="4"/>
      <c r="I7" s="4"/>
      <c r="J7" s="4"/>
      <c r="K7" s="4"/>
      <c r="L7" s="4"/>
      <c r="M7" s="4"/>
      <c r="N7" s="12"/>
      <c r="O7" s="313"/>
      <c r="P7" s="3"/>
      <c r="Q7" s="3"/>
      <c r="R7" s="3"/>
      <c r="S7" s="3"/>
      <c r="T7" s="3"/>
      <c r="U7" s="3"/>
      <c r="V7" s="3"/>
      <c r="W7" s="3"/>
      <c r="X7" s="3"/>
      <c r="Y7" s="3"/>
      <c r="Z7" s="3"/>
      <c r="AA7" s="3"/>
      <c r="AB7" s="57"/>
      <c r="AC7" s="3"/>
      <c r="AD7" s="3"/>
      <c r="AE7" s="3"/>
      <c r="AF7" s="3"/>
      <c r="AG7" s="3"/>
      <c r="AH7" s="3"/>
    </row>
    <row r="8" spans="2:34" ht="15" customHeight="1" x14ac:dyDescent="0.2">
      <c r="B8" s="4"/>
      <c r="C8" s="4"/>
      <c r="D8" s="4"/>
      <c r="E8" s="4"/>
      <c r="F8" s="4"/>
      <c r="G8" s="4"/>
      <c r="H8" s="4"/>
      <c r="I8" s="4"/>
      <c r="J8" s="4"/>
      <c r="K8" s="4"/>
      <c r="L8" s="4"/>
      <c r="M8" s="4"/>
      <c r="N8" s="12"/>
      <c r="O8" s="313"/>
      <c r="P8" s="3"/>
      <c r="Q8" s="3"/>
      <c r="R8" s="3"/>
      <c r="S8" s="3"/>
      <c r="T8" s="3"/>
      <c r="U8" s="3"/>
      <c r="V8" s="3"/>
      <c r="W8" s="3"/>
      <c r="X8" s="3"/>
      <c r="Y8" s="3"/>
      <c r="Z8" s="3"/>
      <c r="AA8" s="3"/>
      <c r="AB8" s="57"/>
      <c r="AC8" s="3"/>
      <c r="AD8" s="3"/>
      <c r="AE8" s="3"/>
      <c r="AF8" s="3"/>
      <c r="AG8" s="3"/>
      <c r="AH8" s="3"/>
    </row>
    <row r="9" spans="2:34" ht="15" customHeight="1" x14ac:dyDescent="0.2">
      <c r="B9" s="4"/>
      <c r="C9" s="4"/>
      <c r="D9" s="4"/>
      <c r="E9" s="4"/>
      <c r="F9" s="4"/>
      <c r="G9" s="4"/>
      <c r="H9" s="4"/>
      <c r="I9" s="4"/>
      <c r="J9" s="4"/>
      <c r="K9" s="4"/>
      <c r="L9" s="4"/>
      <c r="M9" s="4"/>
      <c r="N9" s="12"/>
      <c r="O9" s="313"/>
      <c r="P9" s="3"/>
      <c r="Q9" s="3"/>
      <c r="R9" s="3"/>
      <c r="S9" s="3"/>
      <c r="T9" s="3"/>
      <c r="U9" s="3"/>
      <c r="V9" s="3"/>
      <c r="W9" s="3"/>
      <c r="X9" s="3"/>
      <c r="Y9" s="3"/>
      <c r="Z9" s="3"/>
      <c r="AA9" s="3"/>
      <c r="AB9" s="57"/>
      <c r="AC9" s="3"/>
      <c r="AD9" s="3"/>
      <c r="AE9" s="3"/>
      <c r="AF9" s="3"/>
      <c r="AG9" s="3"/>
      <c r="AH9" s="3"/>
    </row>
    <row r="10" spans="2:34" ht="15" customHeight="1" x14ac:dyDescent="0.2">
      <c r="B10" s="4"/>
      <c r="C10" s="4"/>
      <c r="D10" s="4"/>
      <c r="E10" s="4"/>
      <c r="F10" s="4"/>
      <c r="G10" s="4"/>
      <c r="H10" s="4"/>
      <c r="I10" s="4"/>
      <c r="J10" s="4"/>
      <c r="K10" s="4"/>
      <c r="L10" s="4"/>
      <c r="M10" s="4"/>
      <c r="N10" s="12"/>
      <c r="O10" s="313"/>
      <c r="P10" s="3"/>
      <c r="Q10" s="3"/>
      <c r="R10" s="3"/>
      <c r="S10" s="3"/>
      <c r="T10" s="3"/>
      <c r="U10" s="3"/>
      <c r="V10" s="3"/>
      <c r="W10" s="3"/>
      <c r="X10" s="3"/>
      <c r="Y10" s="3"/>
      <c r="Z10" s="3"/>
      <c r="AA10" s="3"/>
      <c r="AB10" s="57"/>
      <c r="AC10" s="3"/>
      <c r="AD10" s="3"/>
      <c r="AE10" s="3"/>
      <c r="AF10" s="3"/>
      <c r="AG10" s="3"/>
      <c r="AH10" s="3"/>
    </row>
    <row r="11" spans="2:34" ht="21" customHeight="1" x14ac:dyDescent="0.25">
      <c r="B11" s="491" t="s">
        <v>29</v>
      </c>
      <c r="C11" s="492"/>
      <c r="D11" s="492"/>
      <c r="E11" s="492"/>
      <c r="F11" s="492"/>
      <c r="G11" s="492"/>
      <c r="H11" s="492"/>
      <c r="I11" s="492"/>
      <c r="J11" s="11"/>
      <c r="K11" s="11"/>
      <c r="L11" s="11"/>
      <c r="M11" s="11"/>
      <c r="N11" s="12"/>
      <c r="O11" s="312"/>
      <c r="P11" s="3"/>
      <c r="Q11" s="3"/>
      <c r="R11" s="3"/>
      <c r="S11" s="3"/>
      <c r="T11" s="3"/>
      <c r="U11" s="3"/>
      <c r="V11" s="3"/>
      <c r="W11" s="3"/>
      <c r="X11" s="3"/>
      <c r="Y11" s="3"/>
      <c r="Z11" s="3"/>
      <c r="AA11" s="3"/>
      <c r="AB11" s="56"/>
      <c r="AC11" s="3"/>
      <c r="AD11" s="3"/>
      <c r="AE11" s="3"/>
      <c r="AF11" s="3"/>
      <c r="AG11" s="3"/>
      <c r="AH11" s="3"/>
    </row>
    <row r="12" spans="2:34" ht="15" customHeight="1" x14ac:dyDescent="0.2">
      <c r="B12" s="4"/>
      <c r="C12" s="4"/>
      <c r="D12" s="4"/>
      <c r="E12" s="4"/>
      <c r="F12" s="4"/>
      <c r="G12" s="4"/>
      <c r="H12" s="4"/>
      <c r="I12" s="4"/>
      <c r="J12" s="4"/>
      <c r="K12" s="4"/>
      <c r="L12" s="4"/>
      <c r="M12" s="4"/>
      <c r="N12" s="12"/>
      <c r="O12" s="312"/>
      <c r="P12" s="3"/>
      <c r="Q12" s="3"/>
      <c r="R12" s="3"/>
      <c r="S12" s="3"/>
      <c r="T12" s="3"/>
      <c r="U12" s="3"/>
      <c r="V12" s="3"/>
      <c r="W12" s="3"/>
      <c r="X12" s="3"/>
      <c r="Y12" s="3"/>
      <c r="Z12" s="3"/>
      <c r="AA12" s="3"/>
      <c r="AB12" s="56"/>
      <c r="AC12" s="3"/>
      <c r="AD12" s="3"/>
      <c r="AE12" s="3"/>
      <c r="AF12" s="3"/>
      <c r="AG12" s="3"/>
      <c r="AH12" s="3"/>
    </row>
    <row r="13" spans="2:34" ht="15" customHeight="1" x14ac:dyDescent="0.2">
      <c r="B13" s="4"/>
      <c r="C13" s="4"/>
      <c r="D13" s="4"/>
      <c r="E13" s="4"/>
      <c r="F13" s="4"/>
      <c r="G13" s="4"/>
      <c r="H13" s="4"/>
      <c r="I13" s="4"/>
      <c r="J13" s="4"/>
      <c r="K13" s="4"/>
      <c r="L13" s="4"/>
      <c r="M13" s="4"/>
      <c r="N13" s="12"/>
      <c r="O13" s="312"/>
      <c r="P13" s="3"/>
      <c r="Q13" s="3"/>
      <c r="R13" s="3"/>
      <c r="S13" s="3"/>
      <c r="T13" s="3"/>
      <c r="U13" s="3"/>
      <c r="V13" s="3"/>
      <c r="W13" s="3"/>
      <c r="X13" s="3"/>
      <c r="Y13" s="3"/>
      <c r="Z13" s="3"/>
      <c r="AA13" s="3"/>
      <c r="AB13" s="56"/>
      <c r="AC13" s="3"/>
      <c r="AD13" s="3"/>
      <c r="AE13" s="3"/>
      <c r="AF13" s="3"/>
      <c r="AG13" s="3"/>
      <c r="AH13" s="3"/>
    </row>
    <row r="14" spans="2:34" ht="15" customHeight="1" x14ac:dyDescent="0.2">
      <c r="B14" s="4"/>
      <c r="C14" s="4"/>
      <c r="D14" s="4"/>
      <c r="E14" s="4"/>
      <c r="F14" s="4"/>
      <c r="G14" s="4"/>
      <c r="H14" s="4"/>
      <c r="I14" s="4"/>
      <c r="J14" s="4"/>
      <c r="K14" s="4"/>
      <c r="L14" s="4"/>
      <c r="M14" s="4"/>
      <c r="N14" s="12"/>
      <c r="O14" s="312"/>
      <c r="P14" s="3"/>
      <c r="Q14" s="3"/>
      <c r="R14" s="3"/>
      <c r="S14" s="3"/>
      <c r="T14" s="3"/>
      <c r="U14" s="3"/>
      <c r="V14" s="3"/>
      <c r="W14" s="3"/>
      <c r="X14" s="3"/>
      <c r="Y14" s="3"/>
      <c r="Z14" s="3"/>
      <c r="AA14" s="3"/>
      <c r="AB14" s="56"/>
      <c r="AC14" s="3"/>
      <c r="AD14" s="3"/>
      <c r="AE14" s="3"/>
      <c r="AF14" s="3"/>
      <c r="AG14" s="3"/>
      <c r="AH14" s="3"/>
    </row>
    <row r="15" spans="2:34" ht="15" customHeight="1" x14ac:dyDescent="0.2">
      <c r="B15" s="4"/>
      <c r="C15" s="4"/>
      <c r="D15" s="4"/>
      <c r="E15" s="4"/>
      <c r="F15" s="4"/>
      <c r="G15" s="4"/>
      <c r="H15" s="4"/>
      <c r="I15" s="4"/>
      <c r="J15" s="4"/>
      <c r="K15" s="4"/>
      <c r="L15" s="4"/>
      <c r="M15" s="4"/>
      <c r="N15" s="12"/>
      <c r="O15" s="312"/>
      <c r="P15" s="3"/>
      <c r="Q15" s="3"/>
      <c r="R15" s="3"/>
      <c r="S15" s="3"/>
      <c r="T15" s="3"/>
      <c r="U15" s="3"/>
      <c r="V15" s="3"/>
      <c r="W15" s="3"/>
      <c r="X15" s="3"/>
      <c r="Y15" s="3"/>
      <c r="Z15" s="3"/>
      <c r="AA15" s="3"/>
      <c r="AB15" s="56"/>
      <c r="AC15" s="3"/>
      <c r="AD15" s="3"/>
      <c r="AE15" s="3"/>
      <c r="AF15" s="3"/>
      <c r="AG15" s="3"/>
      <c r="AH15" s="3"/>
    </row>
    <row r="16" spans="2:34" ht="15" customHeight="1" x14ac:dyDescent="0.2">
      <c r="B16" s="4"/>
      <c r="C16" s="165" t="s">
        <v>30</v>
      </c>
      <c r="D16" s="4"/>
      <c r="E16" s="4"/>
      <c r="F16" s="4"/>
      <c r="G16" s="4"/>
      <c r="H16" s="4"/>
      <c r="I16" s="4"/>
      <c r="J16" s="4"/>
      <c r="K16" s="4"/>
      <c r="L16" s="4"/>
      <c r="M16" s="4"/>
      <c r="N16" s="12"/>
      <c r="O16" s="312"/>
      <c r="P16" s="3"/>
      <c r="Q16" s="3"/>
      <c r="R16" s="3"/>
      <c r="S16" s="3"/>
      <c r="T16" s="3"/>
      <c r="U16" s="3"/>
      <c r="V16" s="3"/>
      <c r="W16" s="3"/>
      <c r="X16" s="3"/>
      <c r="Y16" s="3"/>
      <c r="Z16" s="3"/>
      <c r="AA16" s="3"/>
      <c r="AB16" s="56"/>
      <c r="AC16" s="3"/>
      <c r="AD16" s="3"/>
      <c r="AE16" s="3"/>
      <c r="AF16" s="3"/>
      <c r="AG16" s="3"/>
      <c r="AH16" s="3"/>
    </row>
    <row r="17" spans="2:34" ht="15" customHeight="1" x14ac:dyDescent="0.2">
      <c r="B17" s="4"/>
      <c r="C17" s="4"/>
      <c r="D17" s="4"/>
      <c r="E17" s="4"/>
      <c r="F17" s="4"/>
      <c r="G17" s="4"/>
      <c r="H17" s="4"/>
      <c r="I17" s="4"/>
      <c r="J17" s="4"/>
      <c r="K17" s="4"/>
      <c r="L17" s="4"/>
      <c r="M17" s="4"/>
      <c r="N17" s="12"/>
      <c r="O17" s="312"/>
      <c r="P17" s="3"/>
      <c r="Q17" s="3"/>
      <c r="R17" s="3"/>
      <c r="S17" s="3"/>
      <c r="T17" s="3"/>
      <c r="U17" s="3"/>
      <c r="V17" s="3"/>
      <c r="W17" s="3"/>
      <c r="X17" s="3"/>
      <c r="Y17" s="3"/>
      <c r="Z17" s="3"/>
      <c r="AA17" s="3"/>
      <c r="AB17" s="56"/>
      <c r="AC17" s="3"/>
      <c r="AD17" s="3"/>
      <c r="AE17" s="3"/>
      <c r="AF17" s="3"/>
      <c r="AG17" s="3"/>
      <c r="AH17" s="3"/>
    </row>
    <row r="18" spans="2:34" ht="18.75" customHeight="1" x14ac:dyDescent="0.2">
      <c r="B18" s="4"/>
      <c r="C18" s="451">
        <f>'Sir Name Data'!D43</f>
        <v>50000</v>
      </c>
      <c r="D18" s="529" t="s">
        <v>94</v>
      </c>
      <c r="E18" s="530"/>
      <c r="F18" s="530"/>
      <c r="G18" s="531"/>
      <c r="H18" s="4"/>
      <c r="I18" s="4"/>
      <c r="J18" s="4"/>
      <c r="K18" s="4"/>
      <c r="L18" s="4"/>
      <c r="M18" s="4"/>
      <c r="N18" s="12"/>
      <c r="O18" s="312"/>
      <c r="P18" s="3"/>
      <c r="Q18" s="3"/>
      <c r="R18" s="3"/>
      <c r="S18" s="3"/>
      <c r="T18" s="3"/>
      <c r="U18" s="3"/>
      <c r="V18" s="3"/>
      <c r="W18" s="3"/>
      <c r="X18" s="3"/>
      <c r="Y18" s="3"/>
      <c r="Z18" s="3"/>
      <c r="AA18" s="3"/>
      <c r="AB18" s="56"/>
      <c r="AC18" s="3"/>
      <c r="AD18" s="3"/>
      <c r="AE18" s="3"/>
      <c r="AF18" s="3"/>
      <c r="AG18" s="3"/>
      <c r="AH18" s="3"/>
    </row>
    <row r="19" spans="2:34" ht="15" customHeight="1" x14ac:dyDescent="0.2">
      <c r="B19" s="4"/>
      <c r="C19" s="353"/>
      <c r="D19" s="535"/>
      <c r="E19" s="536"/>
      <c r="F19" s="536"/>
      <c r="G19" s="537"/>
      <c r="H19" s="4"/>
      <c r="I19" s="4"/>
      <c r="J19" s="4"/>
      <c r="K19" s="4"/>
      <c r="L19" s="4"/>
      <c r="M19" s="4"/>
      <c r="N19" s="12"/>
      <c r="O19" s="312"/>
      <c r="P19" s="3"/>
      <c r="Q19" s="3"/>
      <c r="R19" s="3"/>
      <c r="S19" s="3"/>
      <c r="T19" s="3"/>
      <c r="U19" s="3"/>
      <c r="V19" s="3"/>
      <c r="W19" s="3"/>
      <c r="X19" s="3"/>
      <c r="Y19" s="3"/>
      <c r="Z19" s="3"/>
      <c r="AA19" s="3"/>
      <c r="AB19" s="56"/>
      <c r="AC19" s="3"/>
      <c r="AD19" s="3"/>
      <c r="AE19" s="3"/>
      <c r="AF19" s="3"/>
      <c r="AG19" s="3"/>
      <c r="AH19" s="3"/>
    </row>
    <row r="20" spans="2:34" ht="15" customHeight="1" x14ac:dyDescent="0.2">
      <c r="B20" s="4"/>
      <c r="C20" s="371">
        <v>0</v>
      </c>
      <c r="D20" s="515" t="s">
        <v>125</v>
      </c>
      <c r="E20" s="516"/>
      <c r="F20" s="516"/>
      <c r="G20" s="517"/>
      <c r="H20" s="4"/>
      <c r="I20" s="4"/>
      <c r="J20" s="4"/>
      <c r="K20" s="4"/>
      <c r="L20" s="4"/>
      <c r="M20" s="4"/>
      <c r="N20" s="12"/>
      <c r="O20" s="312"/>
      <c r="P20" s="3"/>
      <c r="Q20" s="3"/>
      <c r="R20" s="3"/>
      <c r="S20" s="3"/>
      <c r="T20" s="3"/>
      <c r="U20" s="3"/>
      <c r="V20" s="3"/>
      <c r="W20" s="3"/>
      <c r="X20" s="3"/>
      <c r="Y20" s="3"/>
      <c r="Z20" s="3"/>
      <c r="AA20" s="3"/>
      <c r="AB20" s="56"/>
      <c r="AC20" s="3"/>
      <c r="AD20" s="3"/>
      <c r="AE20" s="3"/>
      <c r="AF20" s="3"/>
      <c r="AG20" s="3"/>
      <c r="AH20" s="3"/>
    </row>
    <row r="21" spans="2:34" ht="15" customHeight="1" x14ac:dyDescent="0.2">
      <c r="B21" s="4"/>
      <c r="C21" s="353"/>
      <c r="D21" s="535"/>
      <c r="E21" s="536"/>
      <c r="F21" s="536"/>
      <c r="G21" s="537"/>
      <c r="H21" s="4"/>
      <c r="I21" s="4"/>
      <c r="J21" s="4"/>
      <c r="K21" s="4"/>
      <c r="L21" s="4"/>
      <c r="M21" s="4"/>
      <c r="N21" s="12"/>
      <c r="O21" s="312"/>
      <c r="P21" s="3"/>
      <c r="Q21" s="3"/>
      <c r="R21" s="3"/>
      <c r="S21" s="3"/>
      <c r="T21" s="3"/>
      <c r="U21" s="3"/>
      <c r="V21" s="3"/>
      <c r="W21" s="3"/>
      <c r="X21" s="3"/>
      <c r="Y21" s="3"/>
      <c r="Z21" s="3"/>
      <c r="AA21" s="3"/>
      <c r="AB21" s="56"/>
      <c r="AC21" s="3"/>
      <c r="AD21" s="3"/>
      <c r="AE21" s="3"/>
      <c r="AF21" s="3"/>
      <c r="AG21" s="3"/>
      <c r="AH21" s="3"/>
    </row>
    <row r="22" spans="2:34" ht="15" customHeight="1" x14ac:dyDescent="0.2">
      <c r="B22" s="4"/>
      <c r="C22" s="353">
        <v>0</v>
      </c>
      <c r="D22" s="515" t="s">
        <v>133</v>
      </c>
      <c r="E22" s="516"/>
      <c r="F22" s="516"/>
      <c r="G22" s="517"/>
      <c r="H22" s="4"/>
      <c r="I22" s="4"/>
      <c r="J22" s="4"/>
      <c r="K22" s="4"/>
      <c r="L22" s="4"/>
      <c r="M22" s="4"/>
      <c r="N22" s="12"/>
      <c r="O22" s="312"/>
      <c r="P22" s="3"/>
      <c r="Q22" s="3"/>
      <c r="R22" s="3"/>
      <c r="S22" s="3"/>
      <c r="T22" s="3"/>
      <c r="U22" s="3"/>
      <c r="V22" s="3"/>
      <c r="W22" s="3"/>
      <c r="X22" s="3"/>
      <c r="Y22" s="3"/>
      <c r="Z22" s="3"/>
      <c r="AA22" s="3"/>
      <c r="AB22" s="56"/>
      <c r="AC22" s="3"/>
      <c r="AD22" s="3"/>
      <c r="AE22" s="3"/>
      <c r="AF22" s="3"/>
      <c r="AG22" s="3"/>
      <c r="AH22" s="3"/>
    </row>
    <row r="23" spans="2:34" ht="15" customHeight="1" thickBot="1" x14ac:dyDescent="0.25">
      <c r="B23" s="4"/>
      <c r="C23" s="174"/>
      <c r="D23" s="521"/>
      <c r="E23" s="522"/>
      <c r="F23" s="522"/>
      <c r="G23" s="523"/>
      <c r="H23" s="4"/>
      <c r="I23" s="4"/>
      <c r="J23" s="4"/>
      <c r="K23" s="4"/>
      <c r="L23" s="4"/>
      <c r="M23" s="4"/>
      <c r="N23" s="12"/>
      <c r="O23" s="312"/>
      <c r="P23" s="3"/>
      <c r="Q23" s="3"/>
      <c r="R23" s="3"/>
      <c r="S23" s="3"/>
      <c r="T23" s="3"/>
      <c r="U23" s="3"/>
      <c r="V23" s="3"/>
      <c r="W23" s="3"/>
      <c r="X23" s="3"/>
      <c r="Y23" s="3"/>
      <c r="Z23" s="3"/>
      <c r="AA23" s="3"/>
      <c r="AB23" s="56"/>
      <c r="AC23" s="3"/>
      <c r="AD23" s="3"/>
      <c r="AE23" s="3"/>
      <c r="AF23" s="3"/>
      <c r="AG23" s="3"/>
      <c r="AH23" s="3"/>
    </row>
    <row r="24" spans="2:34" ht="15" customHeight="1" x14ac:dyDescent="0.2">
      <c r="B24" s="4"/>
      <c r="C24" s="172">
        <f>SUM(C18:C23)</f>
        <v>50000</v>
      </c>
      <c r="D24" s="518" t="s">
        <v>75</v>
      </c>
      <c r="E24" s="519"/>
      <c r="F24" s="519"/>
      <c r="G24" s="520"/>
      <c r="H24" s="4"/>
      <c r="I24" s="4"/>
      <c r="J24" s="4"/>
      <c r="K24" s="4"/>
      <c r="L24" s="4"/>
      <c r="M24" s="4"/>
      <c r="N24" s="12"/>
      <c r="O24" s="312"/>
      <c r="P24" s="3"/>
      <c r="Q24" s="3"/>
      <c r="R24" s="3"/>
      <c r="S24" s="3"/>
      <c r="T24" s="3"/>
      <c r="U24" s="3"/>
      <c r="V24" s="3"/>
      <c r="W24" s="3"/>
      <c r="X24" s="3"/>
      <c r="Y24" s="3"/>
      <c r="Z24" s="3"/>
      <c r="AA24" s="3"/>
      <c r="AB24" s="56"/>
      <c r="AC24" s="3"/>
      <c r="AD24" s="3"/>
      <c r="AE24" s="3"/>
      <c r="AF24" s="3"/>
      <c r="AG24" s="3"/>
      <c r="AH24" s="3"/>
    </row>
    <row r="25" spans="2:34" ht="15" customHeight="1" x14ac:dyDescent="0.2">
      <c r="B25" s="4"/>
      <c r="C25" s="4"/>
      <c r="D25" s="4"/>
      <c r="E25" s="4"/>
      <c r="F25" s="4"/>
      <c r="G25" s="4"/>
      <c r="H25" s="4"/>
      <c r="I25" s="4"/>
      <c r="J25" s="4"/>
      <c r="K25" s="4"/>
      <c r="L25" s="4"/>
      <c r="M25" s="4"/>
      <c r="N25" s="12"/>
      <c r="O25" s="314"/>
      <c r="P25" s="25"/>
      <c r="Q25" s="25"/>
      <c r="R25" s="25"/>
      <c r="S25" s="25"/>
      <c r="T25" s="25"/>
      <c r="U25" s="25"/>
      <c r="V25" s="25"/>
      <c r="W25" s="25"/>
      <c r="X25" s="25"/>
      <c r="Y25" s="25"/>
      <c r="Z25" s="25"/>
      <c r="AA25" s="3"/>
      <c r="AB25" s="56"/>
      <c r="AC25" s="3"/>
      <c r="AD25" s="3"/>
      <c r="AE25" s="3"/>
      <c r="AF25" s="3"/>
      <c r="AG25" s="3"/>
      <c r="AH25" s="3"/>
    </row>
    <row r="26" spans="2:34" ht="15" customHeight="1" x14ac:dyDescent="0.2">
      <c r="B26" s="4"/>
      <c r="C26" s="4"/>
      <c r="D26" s="4"/>
      <c r="E26" s="4"/>
      <c r="F26" s="4"/>
      <c r="G26" s="4"/>
      <c r="H26" s="4"/>
      <c r="I26" s="4"/>
      <c r="J26" s="4"/>
      <c r="K26" s="4"/>
      <c r="L26" s="4"/>
      <c r="M26" s="4"/>
      <c r="N26" s="12"/>
      <c r="O26" s="69"/>
      <c r="P26" s="4"/>
      <c r="Q26" s="4"/>
      <c r="R26" s="4"/>
      <c r="S26" s="4"/>
      <c r="T26" s="4"/>
      <c r="U26" s="4"/>
      <c r="V26" s="4"/>
      <c r="W26" s="4"/>
      <c r="X26" s="4"/>
      <c r="Y26" s="4"/>
      <c r="Z26" s="4"/>
      <c r="AA26" s="2"/>
      <c r="AB26" s="56"/>
      <c r="AC26" s="3"/>
      <c r="AD26" s="3"/>
      <c r="AE26" s="3"/>
      <c r="AF26" s="3"/>
      <c r="AG26" s="3"/>
      <c r="AH26" s="3"/>
    </row>
    <row r="27" spans="2:34" ht="15" customHeight="1" x14ac:dyDescent="0.2">
      <c r="B27" s="4"/>
      <c r="C27" s="4"/>
      <c r="D27" s="4"/>
      <c r="E27" s="4"/>
      <c r="F27" s="4"/>
      <c r="G27" s="4"/>
      <c r="H27" s="4"/>
      <c r="I27" s="4"/>
      <c r="J27" s="4"/>
      <c r="K27" s="4"/>
      <c r="L27" s="4"/>
      <c r="M27" s="4"/>
      <c r="N27" s="12"/>
      <c r="O27" s="69"/>
      <c r="P27" s="4"/>
      <c r="Q27" s="4"/>
      <c r="R27" s="4"/>
      <c r="S27" s="4"/>
      <c r="T27" s="4"/>
      <c r="U27" s="4"/>
      <c r="V27" s="4"/>
      <c r="W27" s="4"/>
      <c r="X27" s="4"/>
      <c r="Y27" s="4"/>
      <c r="Z27" s="4"/>
      <c r="AA27" s="2"/>
      <c r="AB27" s="56"/>
      <c r="AC27" s="3"/>
      <c r="AD27" s="3"/>
      <c r="AE27" s="3"/>
      <c r="AF27" s="3"/>
      <c r="AG27" s="3"/>
      <c r="AH27" s="3"/>
    </row>
    <row r="28" spans="2:34" ht="15" customHeight="1" x14ac:dyDescent="0.2">
      <c r="B28" s="4"/>
      <c r="C28" s="4"/>
      <c r="D28" s="4"/>
      <c r="E28" s="4"/>
      <c r="F28" s="4"/>
      <c r="G28" s="4"/>
      <c r="H28" s="4"/>
      <c r="I28" s="4"/>
      <c r="J28" s="4"/>
      <c r="K28" s="4"/>
      <c r="L28" s="4"/>
      <c r="M28" s="4"/>
      <c r="N28" s="12"/>
      <c r="O28" s="69"/>
      <c r="P28" s="4"/>
      <c r="Q28" s="4"/>
      <c r="R28" s="4"/>
      <c r="S28" s="4"/>
      <c r="T28" s="4"/>
      <c r="U28" s="4"/>
      <c r="V28" s="4"/>
      <c r="W28" s="4"/>
      <c r="X28" s="4"/>
      <c r="Y28" s="4"/>
      <c r="Z28" s="4"/>
      <c r="AA28" s="2"/>
      <c r="AB28" s="56"/>
      <c r="AC28" s="3"/>
      <c r="AD28" s="3"/>
      <c r="AE28" s="3"/>
      <c r="AF28" s="3"/>
      <c r="AG28" s="3"/>
      <c r="AH28" s="3"/>
    </row>
    <row r="29" spans="2:34" ht="15" customHeight="1" x14ac:dyDescent="0.2">
      <c r="B29" s="4"/>
      <c r="C29" s="165" t="s">
        <v>31</v>
      </c>
      <c r="D29" s="4"/>
      <c r="E29" s="4"/>
      <c r="F29" s="4"/>
      <c r="G29" s="4"/>
      <c r="H29" s="4"/>
      <c r="I29" s="4"/>
      <c r="J29" s="4"/>
      <c r="K29" s="4"/>
      <c r="L29" s="4"/>
      <c r="M29" s="4"/>
      <c r="N29" s="12"/>
      <c r="O29" s="69"/>
      <c r="P29" s="4"/>
      <c r="Q29" s="4"/>
      <c r="R29" s="4"/>
      <c r="S29" s="4"/>
      <c r="T29" s="4"/>
      <c r="U29" s="4"/>
      <c r="V29" s="4"/>
      <c r="W29" s="4"/>
      <c r="X29" s="4"/>
      <c r="Y29" s="4"/>
      <c r="Z29" s="4"/>
      <c r="AA29" s="2"/>
      <c r="AB29" s="56"/>
      <c r="AC29" s="3"/>
      <c r="AD29" s="3"/>
      <c r="AE29" s="3"/>
      <c r="AF29" s="3"/>
      <c r="AG29" s="3"/>
      <c r="AH29" s="3"/>
    </row>
    <row r="30" spans="2:34" ht="15" customHeight="1" x14ac:dyDescent="0.2">
      <c r="B30" s="4"/>
      <c r="C30" s="4"/>
      <c r="D30" s="4"/>
      <c r="E30" s="4"/>
      <c r="F30" s="4"/>
      <c r="G30" s="4"/>
      <c r="H30" s="4"/>
      <c r="I30" s="4"/>
      <c r="J30" s="4"/>
      <c r="K30" s="4"/>
      <c r="L30" s="4"/>
      <c r="M30" s="4"/>
      <c r="N30" s="12"/>
      <c r="O30" s="69"/>
      <c r="P30" s="4"/>
      <c r="Q30" s="4"/>
      <c r="R30" s="4"/>
      <c r="S30" s="4"/>
      <c r="T30" s="4"/>
      <c r="U30" s="4"/>
      <c r="V30" s="4"/>
      <c r="W30" s="4"/>
      <c r="X30" s="4"/>
      <c r="Y30" s="4"/>
      <c r="Z30" s="4"/>
      <c r="AA30" s="2"/>
      <c r="AB30" s="56"/>
      <c r="AC30" s="3"/>
      <c r="AD30" s="3"/>
      <c r="AE30" s="3"/>
      <c r="AF30" s="3"/>
      <c r="AG30" s="3"/>
      <c r="AH30" s="3"/>
    </row>
    <row r="31" spans="2:34" ht="18.75" customHeight="1" x14ac:dyDescent="0.2">
      <c r="B31" s="579" t="s">
        <v>89</v>
      </c>
      <c r="C31" s="580"/>
      <c r="D31" s="580"/>
      <c r="E31" s="580"/>
      <c r="F31" s="580"/>
      <c r="G31" s="580"/>
      <c r="H31" s="580"/>
      <c r="I31" s="580"/>
      <c r="J31" s="144"/>
      <c r="K31" s="144"/>
      <c r="L31" s="144"/>
      <c r="M31" s="144"/>
      <c r="N31" s="70"/>
      <c r="O31" s="69"/>
      <c r="P31" s="4"/>
      <c r="Q31" s="4"/>
      <c r="R31" s="4"/>
      <c r="S31" s="4"/>
      <c r="T31" s="4"/>
      <c r="U31" s="4"/>
      <c r="V31" s="4"/>
      <c r="W31" s="4"/>
      <c r="X31" s="4"/>
      <c r="Y31" s="4"/>
      <c r="Z31" s="4"/>
      <c r="AA31" s="2"/>
      <c r="AB31" s="56"/>
      <c r="AC31" s="3"/>
      <c r="AD31" s="3"/>
      <c r="AE31" s="3"/>
      <c r="AF31" s="3"/>
      <c r="AG31" s="3"/>
      <c r="AH31" s="3"/>
    </row>
    <row r="32" spans="2:34" ht="18.75" customHeight="1" thickBot="1" x14ac:dyDescent="0.25">
      <c r="B32" s="580"/>
      <c r="C32" s="580"/>
      <c r="D32" s="580"/>
      <c r="E32" s="580"/>
      <c r="F32" s="580"/>
      <c r="G32" s="580"/>
      <c r="H32" s="580"/>
      <c r="I32" s="580"/>
      <c r="J32" s="144"/>
      <c r="K32" s="144"/>
      <c r="L32" s="144"/>
      <c r="M32" s="144"/>
      <c r="N32" s="70"/>
      <c r="O32" s="69"/>
      <c r="P32" s="4"/>
      <c r="Q32" s="4"/>
      <c r="R32" s="4"/>
      <c r="S32" s="4"/>
      <c r="T32" s="4"/>
      <c r="U32" s="4"/>
      <c r="V32" s="4"/>
      <c r="W32" s="4"/>
      <c r="X32" s="4"/>
      <c r="Y32" s="4"/>
      <c r="Z32" s="4"/>
      <c r="AA32" s="2"/>
      <c r="AB32" s="56"/>
      <c r="AC32" s="3"/>
      <c r="AD32" s="3"/>
      <c r="AE32" s="3"/>
      <c r="AF32" s="3"/>
      <c r="AG32" s="3"/>
      <c r="AH32" s="3"/>
    </row>
    <row r="33" spans="1:258" ht="15" customHeight="1" x14ac:dyDescent="0.2">
      <c r="A33" s="4"/>
      <c r="B33" s="249"/>
      <c r="C33" s="250" t="str">
        <f>'Sir Name Data'!G13</f>
        <v>01.01.1961</v>
      </c>
      <c r="D33" s="251" t="s">
        <v>146</v>
      </c>
      <c r="E33" s="222"/>
      <c r="F33" s="223">
        <f>'Sir Name Data'!F13</f>
        <v>63</v>
      </c>
      <c r="G33" s="223">
        <v>65</v>
      </c>
      <c r="H33" s="378">
        <v>67</v>
      </c>
      <c r="I33" s="378">
        <v>70</v>
      </c>
      <c r="J33" s="378">
        <v>73</v>
      </c>
      <c r="K33" s="378">
        <v>80</v>
      </c>
      <c r="L33" s="378">
        <v>85</v>
      </c>
      <c r="M33" s="317">
        <v>90</v>
      </c>
      <c r="N33" s="12"/>
      <c r="O33" s="69"/>
      <c r="P33" s="4"/>
      <c r="Q33" s="4"/>
      <c r="R33" s="4"/>
      <c r="S33" s="4"/>
      <c r="T33" s="4"/>
      <c r="U33" s="4"/>
      <c r="V33" s="4"/>
      <c r="W33" s="4"/>
      <c r="X33" s="4"/>
      <c r="Y33" s="4"/>
      <c r="Z33" s="4"/>
      <c r="AA33" s="2"/>
      <c r="AB33" s="56"/>
      <c r="AC33" s="3"/>
      <c r="AD33" s="3"/>
      <c r="AE33" s="3"/>
      <c r="AF33" s="3"/>
      <c r="AG33" s="3"/>
      <c r="AH33" s="3"/>
    </row>
    <row r="34" spans="1:258" ht="15" customHeight="1" thickBot="1" x14ac:dyDescent="0.25">
      <c r="A34" s="4"/>
      <c r="B34" s="298"/>
      <c r="C34" s="299" t="str">
        <f>'Sir Name Data'!G14</f>
        <v>01.02.1961</v>
      </c>
      <c r="D34" s="300" t="s">
        <v>147</v>
      </c>
      <c r="E34" s="301"/>
      <c r="F34" s="302">
        <v>63</v>
      </c>
      <c r="G34" s="302">
        <f t="shared" ref="G34:L34" si="0">F34+(G33-F33)</f>
        <v>65</v>
      </c>
      <c r="H34" s="377">
        <f t="shared" si="0"/>
        <v>67</v>
      </c>
      <c r="I34" s="377">
        <f t="shared" si="0"/>
        <v>70</v>
      </c>
      <c r="J34" s="377">
        <f t="shared" si="0"/>
        <v>73</v>
      </c>
      <c r="K34" s="377">
        <f t="shared" si="0"/>
        <v>80</v>
      </c>
      <c r="L34" s="377">
        <f t="shared" si="0"/>
        <v>85</v>
      </c>
      <c r="M34" s="318">
        <f>K34+(M33-K33)</f>
        <v>90</v>
      </c>
      <c r="N34" s="12"/>
      <c r="O34" s="69"/>
      <c r="P34" s="4"/>
      <c r="Q34" s="4"/>
      <c r="R34" s="4"/>
      <c r="S34" s="4"/>
      <c r="T34" s="4"/>
      <c r="U34" s="4"/>
      <c r="V34" s="4"/>
      <c r="W34" s="4"/>
      <c r="X34" s="4"/>
      <c r="Y34" s="4"/>
      <c r="Z34" s="4"/>
      <c r="AA34" s="2"/>
      <c r="AB34" s="56"/>
      <c r="AC34" s="3"/>
      <c r="AD34" s="3"/>
      <c r="AE34" s="3"/>
      <c r="AF34" s="3"/>
      <c r="AG34" s="3"/>
      <c r="AH34" s="3"/>
    </row>
    <row r="35" spans="1:258" ht="15" customHeight="1" thickBot="1" x14ac:dyDescent="0.25">
      <c r="A35" s="4"/>
      <c r="B35" s="581"/>
      <c r="C35" s="582"/>
      <c r="D35" s="583"/>
      <c r="E35" s="584"/>
      <c r="F35" s="322">
        <v>2024</v>
      </c>
      <c r="G35" s="323">
        <f>F35+(G34-F34)</f>
        <v>2026</v>
      </c>
      <c r="H35" s="323">
        <f>G35+(H34-G34)</f>
        <v>2028</v>
      </c>
      <c r="I35" s="323">
        <f>G35+(I34-G34)</f>
        <v>2031</v>
      </c>
      <c r="J35" s="323">
        <f>I35+(J34-I34)</f>
        <v>2034</v>
      </c>
      <c r="K35" s="324">
        <f>J35+(K34-J34)</f>
        <v>2041</v>
      </c>
      <c r="L35" s="324">
        <f>K35+(L34-K34)</f>
        <v>2046</v>
      </c>
      <c r="M35" s="325">
        <f>K35+(M34-K34)</f>
        <v>2051</v>
      </c>
      <c r="N35" s="12"/>
      <c r="O35" s="69"/>
      <c r="P35" s="4"/>
      <c r="Q35" s="4"/>
      <c r="R35" s="4"/>
      <c r="S35" s="4"/>
      <c r="T35" s="4"/>
      <c r="U35" s="4"/>
      <c r="V35" s="4"/>
      <c r="W35" s="4"/>
      <c r="X35" s="4"/>
      <c r="Y35" s="4"/>
      <c r="Z35" s="4"/>
      <c r="AA35" s="67"/>
      <c r="AB35" s="58" t="s">
        <v>32</v>
      </c>
      <c r="AC35" s="59">
        <v>0.02</v>
      </c>
      <c r="AD35" s="25"/>
      <c r="AE35" s="60" t="s">
        <v>32</v>
      </c>
      <c r="AF35" s="59">
        <v>0.02</v>
      </c>
      <c r="AG35" s="25"/>
      <c r="AH35" s="25"/>
    </row>
    <row r="36" spans="1:258" ht="20.25" customHeight="1" x14ac:dyDescent="0.2">
      <c r="A36" s="4"/>
      <c r="B36" s="414" t="s">
        <v>183</v>
      </c>
      <c r="C36" s="295"/>
      <c r="D36" s="295"/>
      <c r="E36" s="367">
        <f>'Sir Name Data (2)'!D38</f>
        <v>10416.666666666666</v>
      </c>
      <c r="F36" s="296">
        <f t="shared" ref="F36:F37" si="1">E36</f>
        <v>10416.666666666666</v>
      </c>
      <c r="G36" s="296">
        <f>F36</f>
        <v>10416.666666666666</v>
      </c>
      <c r="H36" s="296"/>
      <c r="I36" s="296"/>
      <c r="J36" s="296"/>
      <c r="K36" s="296"/>
      <c r="L36" s="410"/>
      <c r="M36" s="319"/>
      <c r="N36" s="12"/>
      <c r="O36" s="61"/>
      <c r="P36" s="62"/>
      <c r="Q36" s="4"/>
      <c r="R36" s="62"/>
      <c r="S36" s="62"/>
      <c r="T36" s="63"/>
      <c r="U36" s="63"/>
      <c r="V36" s="4"/>
      <c r="W36" s="62"/>
      <c r="X36" s="4"/>
      <c r="Y36" s="62"/>
      <c r="Z36" s="62"/>
      <c r="AA36" s="4"/>
      <c r="AB36" s="61"/>
      <c r="AC36" s="4"/>
      <c r="AD36" s="4"/>
      <c r="AE36" s="12"/>
      <c r="AF36" s="4"/>
      <c r="AG36" s="4"/>
      <c r="AH36" s="4"/>
    </row>
    <row r="37" spans="1:258" ht="18" customHeight="1" x14ac:dyDescent="0.2">
      <c r="A37" s="4"/>
      <c r="B37" s="380" t="s">
        <v>184</v>
      </c>
      <c r="C37" s="252"/>
      <c r="D37" s="252"/>
      <c r="E37" s="368">
        <f>'Sir Name Data (2)'!D39</f>
        <v>18750</v>
      </c>
      <c r="F37" s="364">
        <f t="shared" si="1"/>
        <v>18750</v>
      </c>
      <c r="G37" s="364">
        <f>F37</f>
        <v>18750</v>
      </c>
      <c r="H37" s="364">
        <f>G37</f>
        <v>18750</v>
      </c>
      <c r="I37" s="364"/>
      <c r="J37" s="364"/>
      <c r="K37" s="364"/>
      <c r="L37" s="365"/>
      <c r="M37" s="366"/>
      <c r="N37" s="12"/>
      <c r="O37" s="61"/>
      <c r="P37" s="62"/>
      <c r="Q37" s="4"/>
      <c r="R37" s="62"/>
      <c r="S37" s="62"/>
      <c r="T37" s="63"/>
      <c r="U37" s="63"/>
      <c r="V37" s="4"/>
      <c r="W37" s="62"/>
      <c r="X37" s="4"/>
      <c r="Y37" s="62"/>
      <c r="Z37" s="62"/>
      <c r="AA37" s="4"/>
      <c r="AB37" s="61"/>
      <c r="AC37" s="4"/>
      <c r="AD37" s="4"/>
      <c r="AE37" s="12"/>
      <c r="AF37" s="4"/>
      <c r="AG37" s="4"/>
      <c r="AH37" s="34"/>
    </row>
    <row r="38" spans="1:258" ht="8.25" customHeight="1" x14ac:dyDescent="0.2">
      <c r="A38" s="4"/>
      <c r="B38" s="475"/>
      <c r="C38" s="456"/>
      <c r="D38" s="456"/>
      <c r="E38" s="457"/>
      <c r="F38" s="458"/>
      <c r="G38" s="458"/>
      <c r="H38" s="458"/>
      <c r="I38" s="458"/>
      <c r="J38" s="458"/>
      <c r="K38" s="458"/>
      <c r="L38" s="459"/>
      <c r="M38" s="460"/>
      <c r="N38" s="12"/>
      <c r="O38" s="69"/>
      <c r="P38" s="62"/>
      <c r="Q38" s="4"/>
      <c r="R38" s="62"/>
      <c r="S38" s="62"/>
      <c r="T38" s="63"/>
      <c r="U38" s="63"/>
      <c r="V38" s="4"/>
      <c r="W38" s="62"/>
      <c r="X38" s="4"/>
      <c r="Y38" s="62"/>
      <c r="Z38" s="62"/>
      <c r="AA38" s="4"/>
      <c r="AB38" s="201"/>
      <c r="AC38" s="62"/>
      <c r="AD38" s="4"/>
      <c r="AE38" s="64"/>
      <c r="AF38" s="62"/>
      <c r="AG38" s="4"/>
      <c r="AH38" s="4"/>
      <c r="AI38" s="68"/>
      <c r="AJ38" s="68"/>
      <c r="AK38" s="68"/>
      <c r="AL38" s="68"/>
      <c r="AM38" s="68"/>
      <c r="AN38" s="68"/>
      <c r="AO38" s="68"/>
      <c r="AP38" s="68"/>
      <c r="AQ38" s="68"/>
      <c r="AR38" s="68"/>
      <c r="AS38" s="68"/>
      <c r="AT38" s="68"/>
      <c r="AU38" s="68"/>
      <c r="AV38" s="68"/>
      <c r="AW38" s="68"/>
      <c r="AX38" s="68"/>
      <c r="AY38" s="68"/>
      <c r="AZ38" s="68"/>
      <c r="BA38" s="68"/>
    </row>
    <row r="39" spans="1:258" s="96" customFormat="1" ht="10.5" customHeight="1" x14ac:dyDescent="0.2">
      <c r="A39" s="103"/>
      <c r="B39" s="380"/>
      <c r="C39" s="252"/>
      <c r="D39" s="252"/>
      <c r="E39" s="253"/>
      <c r="F39" s="195"/>
      <c r="G39" s="195"/>
      <c r="H39" s="195"/>
      <c r="I39" s="195"/>
      <c r="J39" s="195"/>
      <c r="K39" s="195"/>
      <c r="L39" s="291"/>
      <c r="M39" s="224"/>
      <c r="N39" s="122"/>
      <c r="O39" s="103"/>
      <c r="P39" s="462"/>
      <c r="Q39" s="103"/>
      <c r="R39" s="462"/>
      <c r="S39" s="462"/>
      <c r="T39" s="463"/>
      <c r="U39" s="463"/>
      <c r="V39" s="103"/>
      <c r="W39" s="462"/>
      <c r="X39" s="103"/>
      <c r="Y39" s="462"/>
      <c r="Z39" s="462"/>
      <c r="AA39" s="103"/>
      <c r="AB39" s="136"/>
      <c r="AC39" s="462"/>
      <c r="AD39" s="103"/>
      <c r="AE39" s="464"/>
      <c r="AF39" s="462"/>
      <c r="AG39" s="103"/>
      <c r="AH39" s="103"/>
      <c r="AI39" s="136"/>
      <c r="AJ39" s="136"/>
      <c r="AK39" s="136"/>
      <c r="AL39" s="136"/>
      <c r="AM39" s="136"/>
      <c r="AN39" s="136"/>
      <c r="AO39" s="136"/>
      <c r="AP39" s="136"/>
      <c r="AQ39" s="136"/>
      <c r="AR39" s="136"/>
      <c r="AS39" s="136"/>
      <c r="AT39" s="136"/>
      <c r="AU39" s="136"/>
      <c r="AV39" s="136"/>
      <c r="AW39" s="136"/>
      <c r="AX39" s="136"/>
      <c r="AY39" s="136"/>
      <c r="AZ39" s="136"/>
      <c r="BA39" s="136"/>
      <c r="BB39" s="465"/>
      <c r="BC39" s="465"/>
      <c r="BD39" s="465"/>
      <c r="BE39" s="465"/>
      <c r="BF39" s="465"/>
      <c r="BG39" s="465"/>
      <c r="BH39" s="465"/>
      <c r="BI39" s="465"/>
      <c r="BJ39" s="465"/>
      <c r="BK39" s="465"/>
      <c r="BL39" s="465"/>
      <c r="BM39" s="465"/>
      <c r="BN39" s="465"/>
      <c r="BO39" s="465"/>
      <c r="BP39" s="465"/>
      <c r="BQ39" s="465"/>
      <c r="BR39" s="465"/>
      <c r="BS39" s="465"/>
      <c r="BT39" s="465"/>
      <c r="BU39" s="465"/>
      <c r="BV39" s="465"/>
      <c r="BW39" s="465"/>
      <c r="BX39" s="465"/>
      <c r="BY39" s="465"/>
      <c r="BZ39" s="465"/>
      <c r="CA39" s="465"/>
      <c r="CB39" s="465"/>
      <c r="CC39" s="465"/>
      <c r="CD39" s="465"/>
      <c r="CE39" s="465"/>
      <c r="CF39" s="465"/>
      <c r="CG39" s="465"/>
      <c r="CH39" s="465"/>
      <c r="CI39" s="465"/>
      <c r="CJ39" s="465"/>
      <c r="CK39" s="465"/>
      <c r="CL39" s="465"/>
      <c r="CM39" s="465"/>
      <c r="CN39" s="465"/>
      <c r="CO39" s="465"/>
      <c r="CP39" s="465"/>
      <c r="CQ39" s="465"/>
      <c r="CR39" s="465"/>
      <c r="CS39" s="465"/>
      <c r="CT39" s="465"/>
      <c r="CU39" s="465"/>
      <c r="CV39" s="465"/>
      <c r="CW39" s="465"/>
      <c r="CX39" s="465"/>
      <c r="CY39" s="465"/>
      <c r="CZ39" s="465"/>
      <c r="DA39" s="465"/>
      <c r="DB39" s="465"/>
      <c r="DC39" s="465"/>
      <c r="DD39" s="465"/>
      <c r="DE39" s="465"/>
      <c r="DF39" s="465"/>
      <c r="DG39" s="465"/>
      <c r="DH39" s="465"/>
      <c r="DI39" s="465"/>
      <c r="DJ39" s="465"/>
      <c r="DK39" s="465"/>
      <c r="DL39" s="465"/>
      <c r="DM39" s="465"/>
      <c r="DN39" s="465"/>
      <c r="DO39" s="465"/>
      <c r="DP39" s="465"/>
      <c r="DQ39" s="465"/>
      <c r="DR39" s="465"/>
      <c r="DS39" s="465"/>
      <c r="DT39" s="465"/>
      <c r="DU39" s="465"/>
      <c r="DV39" s="465"/>
      <c r="DW39" s="465"/>
      <c r="DX39" s="465"/>
      <c r="DY39" s="465"/>
      <c r="DZ39" s="465"/>
      <c r="EA39" s="465"/>
      <c r="EB39" s="465"/>
      <c r="EC39" s="465"/>
      <c r="ED39" s="465"/>
      <c r="EE39" s="465"/>
      <c r="EF39" s="465"/>
      <c r="EG39" s="465"/>
      <c r="EH39" s="465"/>
      <c r="EI39" s="465"/>
      <c r="EJ39" s="465"/>
      <c r="EK39" s="465"/>
      <c r="EL39" s="465"/>
      <c r="EM39" s="465"/>
      <c r="EN39" s="465"/>
      <c r="EO39" s="465"/>
      <c r="EP39" s="465"/>
      <c r="EQ39" s="465"/>
      <c r="ER39" s="465"/>
      <c r="ES39" s="465"/>
      <c r="ET39" s="465"/>
      <c r="EU39" s="465"/>
      <c r="EV39" s="465"/>
      <c r="EW39" s="465"/>
      <c r="EX39" s="465"/>
      <c r="EY39" s="465"/>
      <c r="EZ39" s="465"/>
      <c r="FA39" s="465"/>
      <c r="FB39" s="465"/>
      <c r="FC39" s="465"/>
      <c r="FD39" s="465"/>
      <c r="FE39" s="465"/>
      <c r="FF39" s="465"/>
      <c r="FG39" s="465"/>
      <c r="FH39" s="465"/>
      <c r="FI39" s="465"/>
      <c r="FJ39" s="465"/>
      <c r="FK39" s="465"/>
      <c r="FL39" s="465"/>
      <c r="FM39" s="465"/>
      <c r="FN39" s="465"/>
      <c r="FO39" s="465"/>
      <c r="FP39" s="465"/>
      <c r="FQ39" s="465"/>
      <c r="FR39" s="465"/>
      <c r="FS39" s="465"/>
      <c r="FT39" s="465"/>
      <c r="FU39" s="465"/>
      <c r="FV39" s="465"/>
      <c r="FW39" s="465"/>
      <c r="FX39" s="465"/>
      <c r="FY39" s="465"/>
      <c r="FZ39" s="465"/>
      <c r="GA39" s="465"/>
      <c r="GB39" s="465"/>
      <c r="GC39" s="465"/>
      <c r="GD39" s="465"/>
      <c r="GE39" s="465"/>
      <c r="GF39" s="465"/>
      <c r="GG39" s="465"/>
      <c r="GH39" s="465"/>
      <c r="GI39" s="465"/>
      <c r="GJ39" s="465"/>
      <c r="GK39" s="465"/>
      <c r="GL39" s="465"/>
      <c r="GM39" s="465"/>
      <c r="GN39" s="465"/>
      <c r="GO39" s="465"/>
      <c r="GP39" s="465"/>
      <c r="GQ39" s="465"/>
      <c r="GR39" s="465"/>
      <c r="GS39" s="465"/>
      <c r="GT39" s="465"/>
      <c r="GU39" s="465"/>
      <c r="GV39" s="465"/>
      <c r="GW39" s="465"/>
      <c r="GX39" s="465"/>
      <c r="GY39" s="465"/>
      <c r="GZ39" s="465"/>
      <c r="HA39" s="465"/>
      <c r="HB39" s="465"/>
      <c r="HC39" s="465"/>
      <c r="HD39" s="465"/>
      <c r="HE39" s="465"/>
      <c r="HF39" s="465"/>
      <c r="HG39" s="465"/>
      <c r="HH39" s="465"/>
      <c r="HI39" s="465"/>
      <c r="HJ39" s="465"/>
      <c r="HK39" s="465"/>
      <c r="HL39" s="465"/>
      <c r="HM39" s="465"/>
      <c r="HN39" s="465"/>
      <c r="HO39" s="465"/>
      <c r="HP39" s="465"/>
      <c r="HQ39" s="465"/>
      <c r="HR39" s="465"/>
      <c r="HS39" s="465"/>
      <c r="HT39" s="465"/>
      <c r="HU39" s="465"/>
      <c r="HV39" s="465"/>
      <c r="HW39" s="465"/>
      <c r="HX39" s="465"/>
      <c r="HY39" s="465"/>
      <c r="HZ39" s="465"/>
      <c r="IA39" s="465"/>
      <c r="IB39" s="465"/>
      <c r="IC39" s="465"/>
      <c r="ID39" s="465"/>
      <c r="IE39" s="465"/>
      <c r="IF39" s="465"/>
      <c r="IG39" s="465"/>
      <c r="IH39" s="465"/>
      <c r="II39" s="465"/>
      <c r="IJ39" s="465"/>
      <c r="IK39" s="465"/>
      <c r="IL39" s="465"/>
      <c r="IM39" s="465"/>
      <c r="IN39" s="465"/>
      <c r="IO39" s="465"/>
      <c r="IP39" s="465"/>
      <c r="IQ39" s="465"/>
      <c r="IR39" s="465"/>
      <c r="IS39" s="465"/>
      <c r="IT39" s="465"/>
      <c r="IU39" s="465"/>
      <c r="IV39" s="465"/>
      <c r="IW39" s="465"/>
      <c r="IX39" s="465"/>
    </row>
    <row r="40" spans="1:258" ht="15" customHeight="1" x14ac:dyDescent="0.2">
      <c r="A40" s="4"/>
      <c r="B40" s="380" t="s">
        <v>139</v>
      </c>
      <c r="C40" s="252"/>
      <c r="D40" s="252"/>
      <c r="E40" s="253"/>
      <c r="F40" s="195"/>
      <c r="G40" s="195"/>
      <c r="H40" s="195"/>
      <c r="I40" s="195"/>
      <c r="J40" s="195"/>
      <c r="K40" s="195"/>
      <c r="L40" s="291"/>
      <c r="M40" s="224"/>
      <c r="N40" s="12"/>
      <c r="O40" s="69"/>
      <c r="P40" s="62"/>
      <c r="Q40" s="4"/>
      <c r="R40" s="62"/>
      <c r="S40" s="62"/>
      <c r="T40" s="63"/>
      <c r="U40" s="63"/>
      <c r="V40" s="4"/>
      <c r="W40" s="62"/>
      <c r="X40" s="4"/>
      <c r="Y40" s="62"/>
      <c r="Z40" s="62"/>
      <c r="AA40" s="4"/>
      <c r="AB40" s="201"/>
      <c r="AC40" s="62"/>
      <c r="AD40" s="4"/>
      <c r="AE40" s="64"/>
      <c r="AF40" s="62"/>
      <c r="AG40" s="4"/>
      <c r="AH40" s="4"/>
      <c r="AI40" s="68"/>
      <c r="AJ40" s="68"/>
      <c r="AK40" s="68"/>
      <c r="AL40" s="68"/>
      <c r="AM40" s="68"/>
      <c r="AN40" s="68"/>
      <c r="AO40" s="68"/>
      <c r="AP40" s="68"/>
      <c r="AQ40" s="68"/>
      <c r="AR40" s="68"/>
      <c r="AS40" s="68"/>
      <c r="AT40" s="68"/>
      <c r="AU40" s="68"/>
      <c r="AV40" s="68"/>
      <c r="AW40" s="68"/>
      <c r="AX40" s="68"/>
      <c r="AY40" s="68"/>
      <c r="AZ40" s="68"/>
      <c r="BA40" s="68"/>
    </row>
    <row r="41" spans="1:258" ht="10.5" customHeight="1" x14ac:dyDescent="0.2">
      <c r="A41" s="4"/>
      <c r="B41" s="481"/>
      <c r="C41" s="252"/>
      <c r="D41" s="252"/>
      <c r="E41" s="253"/>
      <c r="F41" s="195"/>
      <c r="G41" s="195"/>
      <c r="H41" s="195"/>
      <c r="I41" s="195"/>
      <c r="J41" s="195"/>
      <c r="K41" s="195"/>
      <c r="L41" s="291"/>
      <c r="M41" s="224"/>
      <c r="N41" s="12"/>
      <c r="O41" s="69"/>
      <c r="P41" s="62"/>
      <c r="Q41" s="4"/>
      <c r="R41" s="62"/>
      <c r="S41" s="62"/>
      <c r="T41" s="63"/>
      <c r="U41" s="63"/>
      <c r="V41" s="4"/>
      <c r="W41" s="62"/>
      <c r="X41" s="4"/>
      <c r="Y41" s="62"/>
      <c r="Z41" s="62"/>
      <c r="AA41" s="4"/>
      <c r="AB41" s="201"/>
      <c r="AC41" s="62"/>
      <c r="AD41" s="4"/>
      <c r="AE41" s="64"/>
      <c r="AF41" s="62"/>
      <c r="AG41" s="4"/>
      <c r="AH41" s="4"/>
      <c r="AI41" s="68"/>
      <c r="AJ41" s="68"/>
      <c r="AK41" s="68"/>
      <c r="AL41" s="68"/>
      <c r="AM41" s="68"/>
      <c r="AN41" s="68"/>
      <c r="AO41" s="68"/>
      <c r="AP41" s="68"/>
      <c r="AQ41" s="68"/>
      <c r="AR41" s="68"/>
      <c r="AS41" s="68"/>
      <c r="AT41" s="68"/>
      <c r="AU41" s="68"/>
      <c r="AV41" s="68"/>
      <c r="AW41" s="68"/>
      <c r="AX41" s="68"/>
      <c r="AY41" s="68"/>
      <c r="AZ41" s="68"/>
      <c r="BA41" s="68"/>
    </row>
    <row r="42" spans="1:258" ht="14.25" customHeight="1" x14ac:dyDescent="0.2">
      <c r="A42" s="4"/>
      <c r="B42" s="469" t="s">
        <v>171</v>
      </c>
      <c r="C42" s="468"/>
      <c r="D42" s="468"/>
      <c r="E42" s="467">
        <v>175000</v>
      </c>
      <c r="F42" s="195"/>
      <c r="G42" s="195"/>
      <c r="H42" s="195"/>
      <c r="I42" s="195">
        <v>775.29234799185724</v>
      </c>
      <c r="J42" s="195">
        <v>763.15009135792332</v>
      </c>
      <c r="K42" s="195">
        <v>735.5525534843473</v>
      </c>
      <c r="L42" s="291">
        <v>716.4531763520655</v>
      </c>
      <c r="M42" s="224">
        <v>697.84973415347838</v>
      </c>
      <c r="N42" s="12"/>
      <c r="O42" s="69"/>
      <c r="P42" s="62"/>
      <c r="Q42" s="4"/>
      <c r="R42" s="62"/>
      <c r="S42" s="62"/>
      <c r="T42" s="63"/>
      <c r="U42" s="63"/>
      <c r="V42" s="4"/>
      <c r="W42" s="62"/>
      <c r="X42" s="4"/>
      <c r="Y42" s="62"/>
      <c r="Z42" s="62"/>
      <c r="AA42" s="4"/>
      <c r="AB42" s="201"/>
      <c r="AC42" s="62"/>
      <c r="AD42" s="4"/>
      <c r="AE42" s="64"/>
      <c r="AF42" s="62"/>
      <c r="AG42" s="4"/>
      <c r="AH42" s="4"/>
      <c r="AI42" s="68"/>
      <c r="AJ42" s="68"/>
      <c r="AK42" s="68"/>
      <c r="AL42" s="68"/>
      <c r="AM42" s="68"/>
      <c r="AN42" s="68"/>
      <c r="AO42" s="68"/>
      <c r="AP42" s="68"/>
      <c r="AQ42" s="68"/>
      <c r="AR42" s="68"/>
      <c r="AS42" s="68"/>
      <c r="AT42" s="68"/>
      <c r="AU42" s="68"/>
      <c r="AV42" s="68"/>
      <c r="AW42" s="68"/>
      <c r="AX42" s="68"/>
      <c r="AY42" s="68"/>
      <c r="AZ42" s="68"/>
      <c r="BA42" s="68"/>
    </row>
    <row r="43" spans="1:258" ht="14.25" customHeight="1" x14ac:dyDescent="0.2">
      <c r="A43" s="4"/>
      <c r="B43" s="428" t="s">
        <v>126</v>
      </c>
      <c r="C43" s="345"/>
      <c r="D43" s="345"/>
      <c r="E43" s="369">
        <v>175000</v>
      </c>
      <c r="F43" s="346"/>
      <c r="G43" s="346"/>
      <c r="H43" s="346"/>
      <c r="I43" s="346">
        <v>1882.5</v>
      </c>
      <c r="J43" s="346">
        <v>2164.5</v>
      </c>
      <c r="K43" s="346">
        <v>3841.6666666666665</v>
      </c>
      <c r="L43" s="346">
        <v>4709.166666666667</v>
      </c>
      <c r="M43" s="347">
        <v>7851.833333333333</v>
      </c>
      <c r="N43" s="12"/>
      <c r="O43" s="69"/>
      <c r="P43" s="62"/>
      <c r="Q43" s="4"/>
      <c r="R43" s="62"/>
      <c r="S43" s="62"/>
      <c r="T43" s="63"/>
      <c r="U43" s="63"/>
      <c r="V43" s="4"/>
      <c r="W43" s="62"/>
      <c r="X43" s="4"/>
      <c r="Y43" s="62"/>
      <c r="Z43" s="62"/>
      <c r="AA43" s="4"/>
      <c r="AB43" s="201"/>
      <c r="AC43" s="62"/>
      <c r="AD43" s="4"/>
      <c r="AE43" s="64"/>
      <c r="AF43" s="62"/>
      <c r="AG43" s="4"/>
      <c r="AH43" s="4"/>
      <c r="AI43" s="68"/>
      <c r="AJ43" s="68"/>
      <c r="AK43" s="68"/>
      <c r="AL43" s="68"/>
      <c r="AM43" s="68"/>
      <c r="AN43" s="68"/>
      <c r="AO43" s="68"/>
      <c r="AP43" s="68"/>
      <c r="AQ43" s="68"/>
      <c r="AR43" s="68"/>
      <c r="AS43" s="68"/>
      <c r="AT43" s="68"/>
      <c r="AU43" s="68"/>
      <c r="AV43" s="68"/>
      <c r="AW43" s="68"/>
      <c r="AX43" s="68"/>
      <c r="AY43" s="68"/>
      <c r="AZ43" s="68"/>
      <c r="BA43" s="68"/>
    </row>
    <row r="44" spans="1:258" ht="12" customHeight="1" x14ac:dyDescent="0.2">
      <c r="A44" s="4"/>
      <c r="B44" s="474"/>
      <c r="C44" s="252"/>
      <c r="D44" s="252"/>
      <c r="E44" s="253"/>
      <c r="F44" s="195"/>
      <c r="G44" s="195"/>
      <c r="H44" s="195"/>
      <c r="I44" s="195"/>
      <c r="J44" s="195"/>
      <c r="K44" s="195"/>
      <c r="L44" s="291"/>
      <c r="M44" s="224"/>
      <c r="N44" s="12"/>
      <c r="O44" s="69"/>
      <c r="P44" s="62"/>
      <c r="Q44" s="4"/>
      <c r="R44" s="62"/>
      <c r="S44" s="62"/>
      <c r="T44" s="63"/>
      <c r="U44" s="63"/>
      <c r="V44" s="4"/>
      <c r="W44" s="62"/>
      <c r="X44" s="4"/>
      <c r="Y44" s="62"/>
      <c r="Z44" s="62"/>
      <c r="AA44" s="4"/>
      <c r="AB44" s="201"/>
      <c r="AC44" s="62"/>
      <c r="AD44" s="4"/>
      <c r="AE44" s="64"/>
      <c r="AF44" s="62"/>
      <c r="AG44" s="4"/>
      <c r="AH44" s="4"/>
      <c r="AI44" s="68"/>
      <c r="AJ44" s="68"/>
      <c r="AK44" s="68"/>
      <c r="AL44" s="68"/>
      <c r="AM44" s="68"/>
      <c r="AN44" s="68"/>
      <c r="AO44" s="68"/>
      <c r="AP44" s="68"/>
      <c r="AQ44" s="68"/>
      <c r="AR44" s="68"/>
      <c r="AS44" s="68"/>
      <c r="AT44" s="68"/>
      <c r="AU44" s="68"/>
      <c r="AV44" s="68"/>
      <c r="AW44" s="68"/>
      <c r="AX44" s="68"/>
      <c r="AY44" s="68"/>
      <c r="AZ44" s="68"/>
      <c r="BA44" s="68"/>
    </row>
    <row r="45" spans="1:258" ht="19.5" customHeight="1" x14ac:dyDescent="0.2">
      <c r="A45" s="4"/>
      <c r="B45" s="344" t="s">
        <v>188</v>
      </c>
      <c r="C45" s="345"/>
      <c r="D45" s="345"/>
      <c r="E45" s="369">
        <v>2313</v>
      </c>
      <c r="F45" s="346"/>
      <c r="G45" s="346"/>
      <c r="H45" s="346">
        <v>2313</v>
      </c>
      <c r="I45" s="346">
        <v>2454.5741039999998</v>
      </c>
      <c r="J45" s="346">
        <v>2604.8136757576317</v>
      </c>
      <c r="K45" s="346">
        <v>2992.1121362396298</v>
      </c>
      <c r="L45" s="346">
        <v>3303.5335706439182</v>
      </c>
      <c r="M45" s="347">
        <v>3647.3679980747011</v>
      </c>
      <c r="N45" s="220">
        <v>0.02</v>
      </c>
      <c r="O45" s="69"/>
      <c r="P45" s="62"/>
      <c r="Q45" s="4"/>
      <c r="R45" s="62"/>
      <c r="S45" s="62"/>
      <c r="T45" s="63"/>
      <c r="U45" s="63"/>
      <c r="V45" s="4"/>
      <c r="W45" s="62"/>
      <c r="X45" s="4"/>
      <c r="Y45" s="62"/>
      <c r="Z45" s="62"/>
      <c r="AA45" s="4"/>
      <c r="AB45" s="201"/>
      <c r="AC45" s="62"/>
      <c r="AD45" s="4"/>
      <c r="AE45" s="64"/>
      <c r="AF45" s="62"/>
      <c r="AG45" s="4"/>
      <c r="AH45" s="4"/>
      <c r="AI45" s="68"/>
      <c r="AJ45" s="68"/>
      <c r="AK45" s="68"/>
      <c r="AL45" s="68"/>
      <c r="AM45" s="68"/>
      <c r="AN45" s="68"/>
      <c r="AO45" s="68"/>
      <c r="AP45" s="68"/>
      <c r="AQ45" s="68"/>
      <c r="AR45" s="68"/>
      <c r="AS45" s="68"/>
      <c r="AT45" s="68"/>
      <c r="AU45" s="68"/>
      <c r="AV45" s="68"/>
      <c r="AW45" s="68"/>
      <c r="AX45" s="68"/>
      <c r="AY45" s="68"/>
      <c r="AZ45" s="68"/>
      <c r="BA45" s="68"/>
    </row>
    <row r="46" spans="1:258" ht="18.75" customHeight="1" x14ac:dyDescent="0.2">
      <c r="A46" s="4"/>
      <c r="B46" s="344" t="s">
        <v>189</v>
      </c>
      <c r="C46" s="348"/>
      <c r="D46" s="348"/>
      <c r="E46" s="370">
        <v>3564</v>
      </c>
      <c r="F46" s="346"/>
      <c r="G46" s="346"/>
      <c r="H46" s="346"/>
      <c r="I46" s="346">
        <v>4419</v>
      </c>
      <c r="J46" s="346">
        <v>4689.4781519999997</v>
      </c>
      <c r="K46" s="346">
        <v>5386.736341956831</v>
      </c>
      <c r="L46" s="346">
        <v>5947.3921870543281</v>
      </c>
      <c r="M46" s="347">
        <v>6566.4015428283474</v>
      </c>
      <c r="N46" s="220">
        <v>0.02</v>
      </c>
      <c r="O46" s="69"/>
      <c r="P46" s="62"/>
      <c r="Q46" s="4"/>
      <c r="R46" s="62"/>
      <c r="S46" s="62"/>
      <c r="T46" s="63"/>
      <c r="U46" s="63"/>
      <c r="V46" s="4"/>
      <c r="W46" s="62"/>
      <c r="X46" s="4"/>
      <c r="Y46" s="62"/>
      <c r="Z46" s="62"/>
      <c r="AA46" s="4"/>
      <c r="AB46" s="201"/>
      <c r="AC46" s="62"/>
      <c r="AD46" s="4"/>
      <c r="AE46" s="64"/>
      <c r="AF46" s="62"/>
      <c r="AG46" s="4"/>
      <c r="AH46" s="4"/>
      <c r="AI46" s="68"/>
      <c r="AJ46" s="68"/>
      <c r="AK46" s="68"/>
      <c r="AL46" s="68"/>
      <c r="AM46" s="68"/>
      <c r="AN46" s="68"/>
      <c r="AO46" s="68"/>
      <c r="AP46" s="68"/>
      <c r="AQ46" s="68"/>
      <c r="AR46" s="68"/>
      <c r="AS46" s="68"/>
      <c r="AT46" s="68"/>
      <c r="AU46" s="68"/>
      <c r="AV46" s="68"/>
      <c r="AW46" s="68"/>
      <c r="AX46" s="68"/>
      <c r="AY46" s="68"/>
      <c r="AZ46" s="68"/>
      <c r="BA46" s="68"/>
    </row>
    <row r="47" spans="1:258" ht="18.75" hidden="1" customHeight="1" x14ac:dyDescent="0.2">
      <c r="A47" s="4"/>
      <c r="B47" s="344"/>
      <c r="C47" s="476"/>
      <c r="D47" s="476"/>
      <c r="E47" s="477"/>
      <c r="F47" s="346"/>
      <c r="G47" s="346"/>
      <c r="H47" s="346"/>
      <c r="I47" s="346"/>
      <c r="J47" s="346"/>
      <c r="K47" s="346"/>
      <c r="L47" s="415"/>
      <c r="M47" s="347"/>
      <c r="N47" s="220"/>
      <c r="O47" s="69"/>
      <c r="P47" s="62"/>
      <c r="Q47" s="4"/>
      <c r="R47" s="62"/>
      <c r="S47" s="62"/>
      <c r="T47" s="63"/>
      <c r="U47" s="63"/>
      <c r="V47" s="4"/>
      <c r="W47" s="62"/>
      <c r="X47" s="4"/>
      <c r="Y47" s="62"/>
      <c r="Z47" s="62"/>
      <c r="AA47" s="4"/>
      <c r="AB47" s="201"/>
      <c r="AC47" s="62"/>
      <c r="AD47" s="4"/>
      <c r="AE47" s="64"/>
      <c r="AF47" s="62"/>
      <c r="AG47" s="4"/>
      <c r="AH47" s="4"/>
      <c r="AI47" s="68"/>
      <c r="AJ47" s="68"/>
      <c r="AK47" s="68"/>
      <c r="AL47" s="68"/>
      <c r="AM47" s="68"/>
      <c r="AN47" s="68"/>
      <c r="AO47" s="68"/>
      <c r="AP47" s="68"/>
      <c r="AQ47" s="68"/>
      <c r="AR47" s="68"/>
      <c r="AS47" s="68"/>
      <c r="AT47" s="68"/>
      <c r="AU47" s="68"/>
      <c r="AV47" s="68"/>
      <c r="AW47" s="68"/>
      <c r="AX47" s="68"/>
      <c r="AY47" s="68"/>
      <c r="AZ47" s="68"/>
      <c r="BA47" s="68"/>
    </row>
    <row r="48" spans="1:258" ht="18.75" customHeight="1" x14ac:dyDescent="0.2">
      <c r="A48" s="4"/>
      <c r="B48" s="478"/>
      <c r="C48" s="479"/>
      <c r="D48" s="479"/>
      <c r="E48" s="480"/>
      <c r="F48" s="195"/>
      <c r="G48" s="195"/>
      <c r="H48" s="195"/>
      <c r="I48" s="195"/>
      <c r="J48" s="195"/>
      <c r="K48" s="195"/>
      <c r="L48" s="291"/>
      <c r="M48" s="224"/>
      <c r="N48" s="220"/>
      <c r="O48" s="69"/>
      <c r="P48" s="62"/>
      <c r="Q48" s="4"/>
      <c r="R48" s="62"/>
      <c r="S48" s="62"/>
      <c r="T48" s="63"/>
      <c r="U48" s="63"/>
      <c r="V48" s="4"/>
      <c r="W48" s="62"/>
      <c r="X48" s="4"/>
      <c r="Y48" s="62"/>
      <c r="Z48" s="62"/>
      <c r="AA48" s="4"/>
      <c r="AB48" s="201"/>
      <c r="AC48" s="62"/>
      <c r="AD48" s="4"/>
      <c r="AE48" s="64"/>
      <c r="AF48" s="62"/>
      <c r="AG48" s="4"/>
      <c r="AH48" s="4"/>
      <c r="AI48" s="68"/>
      <c r="AJ48" s="68"/>
      <c r="AK48" s="68"/>
      <c r="AL48" s="68"/>
      <c r="AM48" s="68"/>
      <c r="AN48" s="68"/>
      <c r="AO48" s="68"/>
      <c r="AP48" s="68"/>
      <c r="AQ48" s="68"/>
      <c r="AR48" s="68"/>
      <c r="AS48" s="68"/>
      <c r="AT48" s="68"/>
      <c r="AU48" s="68"/>
      <c r="AV48" s="68"/>
      <c r="AW48" s="68"/>
      <c r="AX48" s="68"/>
      <c r="AY48" s="68"/>
      <c r="AZ48" s="68"/>
      <c r="BA48" s="68"/>
    </row>
    <row r="49" spans="1:258" ht="8.25" customHeight="1" x14ac:dyDescent="0.2">
      <c r="A49" s="4"/>
      <c r="B49" s="455"/>
      <c r="C49" s="456"/>
      <c r="D49" s="456"/>
      <c r="E49" s="457"/>
      <c r="F49" s="458"/>
      <c r="G49" s="458"/>
      <c r="H49" s="458"/>
      <c r="I49" s="458"/>
      <c r="J49" s="458"/>
      <c r="K49" s="458"/>
      <c r="L49" s="459"/>
      <c r="M49" s="460"/>
      <c r="N49" s="220"/>
      <c r="O49" s="69"/>
      <c r="P49" s="62"/>
      <c r="Q49" s="4"/>
      <c r="R49" s="62"/>
      <c r="S49" s="62"/>
      <c r="T49" s="63"/>
      <c r="U49" s="63"/>
      <c r="V49" s="4"/>
      <c r="W49" s="62"/>
      <c r="X49" s="4"/>
      <c r="Y49" s="62"/>
      <c r="Z49" s="62"/>
      <c r="AA49" s="4"/>
      <c r="AB49" s="201"/>
      <c r="AC49" s="62"/>
      <c r="AD49" s="4"/>
      <c r="AE49" s="64"/>
      <c r="AF49" s="62"/>
      <c r="AG49" s="4"/>
      <c r="AH49" s="4"/>
      <c r="AI49" s="68"/>
      <c r="AJ49" s="68"/>
      <c r="AK49" s="68"/>
      <c r="AL49" s="68"/>
      <c r="AM49" s="68"/>
      <c r="AN49" s="68"/>
      <c r="AO49" s="68"/>
      <c r="AP49" s="68"/>
      <c r="AQ49" s="68"/>
      <c r="AR49" s="68"/>
      <c r="AS49" s="68"/>
      <c r="AT49" s="68"/>
      <c r="AU49" s="68"/>
      <c r="AV49" s="68"/>
      <c r="AW49" s="68"/>
      <c r="AX49" s="68"/>
      <c r="AY49" s="68"/>
      <c r="AZ49" s="68"/>
      <c r="BA49" s="68"/>
    </row>
    <row r="50" spans="1:258" s="96" customFormat="1" ht="12" customHeight="1" x14ac:dyDescent="0.2">
      <c r="A50" s="103"/>
      <c r="B50" s="276"/>
      <c r="C50" s="252"/>
      <c r="D50" s="252"/>
      <c r="E50" s="253"/>
      <c r="F50" s="195"/>
      <c r="G50" s="195"/>
      <c r="H50" s="472"/>
      <c r="I50" s="195"/>
      <c r="J50" s="195"/>
      <c r="K50" s="472"/>
      <c r="L50" s="473"/>
      <c r="M50" s="224"/>
      <c r="N50" s="461"/>
      <c r="O50" s="103"/>
      <c r="P50" s="462"/>
      <c r="Q50" s="103"/>
      <c r="R50" s="462"/>
      <c r="S50" s="462"/>
      <c r="T50" s="463"/>
      <c r="U50" s="463"/>
      <c r="V50" s="103"/>
      <c r="W50" s="462"/>
      <c r="X50" s="103"/>
      <c r="Y50" s="462"/>
      <c r="Z50" s="462"/>
      <c r="AA50" s="103"/>
      <c r="AB50" s="136"/>
      <c r="AC50" s="462"/>
      <c r="AD50" s="103"/>
      <c r="AE50" s="464"/>
      <c r="AF50" s="462"/>
      <c r="AG50" s="103"/>
      <c r="AH50" s="103"/>
      <c r="AI50" s="136"/>
      <c r="AJ50" s="136"/>
      <c r="AK50" s="136"/>
      <c r="AL50" s="136"/>
      <c r="AM50" s="136"/>
      <c r="AN50" s="136"/>
      <c r="AO50" s="136"/>
      <c r="AP50" s="136"/>
      <c r="AQ50" s="136"/>
      <c r="AR50" s="136"/>
      <c r="AS50" s="136"/>
      <c r="AT50" s="136"/>
      <c r="AU50" s="136"/>
      <c r="AV50" s="136"/>
      <c r="AW50" s="136"/>
      <c r="AX50" s="136"/>
      <c r="AY50" s="136"/>
      <c r="AZ50" s="136"/>
      <c r="BA50" s="136"/>
      <c r="BB50" s="465"/>
      <c r="BC50" s="465"/>
      <c r="BD50" s="465"/>
      <c r="BE50" s="465"/>
      <c r="BF50" s="465"/>
      <c r="BG50" s="465"/>
      <c r="BH50" s="465"/>
      <c r="BI50" s="465"/>
      <c r="BJ50" s="465"/>
      <c r="BK50" s="465"/>
      <c r="BL50" s="465"/>
      <c r="BM50" s="465"/>
      <c r="BN50" s="465"/>
      <c r="BO50" s="465"/>
      <c r="BP50" s="465"/>
      <c r="BQ50" s="465"/>
      <c r="BR50" s="465"/>
      <c r="BS50" s="465"/>
      <c r="BT50" s="465"/>
      <c r="BU50" s="465"/>
      <c r="BV50" s="465"/>
      <c r="BW50" s="465"/>
      <c r="BX50" s="465"/>
      <c r="BY50" s="465"/>
      <c r="BZ50" s="465"/>
      <c r="CA50" s="465"/>
      <c r="CB50" s="465"/>
      <c r="CC50" s="465"/>
      <c r="CD50" s="465"/>
      <c r="CE50" s="465"/>
      <c r="CF50" s="465"/>
      <c r="CG50" s="465"/>
      <c r="CH50" s="465"/>
      <c r="CI50" s="465"/>
      <c r="CJ50" s="465"/>
      <c r="CK50" s="465"/>
      <c r="CL50" s="465"/>
      <c r="CM50" s="465"/>
      <c r="CN50" s="465"/>
      <c r="CO50" s="465"/>
      <c r="CP50" s="465"/>
      <c r="CQ50" s="465"/>
      <c r="CR50" s="465"/>
      <c r="CS50" s="465"/>
      <c r="CT50" s="465"/>
      <c r="CU50" s="465"/>
      <c r="CV50" s="465"/>
      <c r="CW50" s="465"/>
      <c r="CX50" s="465"/>
      <c r="CY50" s="465"/>
      <c r="CZ50" s="465"/>
      <c r="DA50" s="465"/>
      <c r="DB50" s="465"/>
      <c r="DC50" s="465"/>
      <c r="DD50" s="465"/>
      <c r="DE50" s="465"/>
      <c r="DF50" s="465"/>
      <c r="DG50" s="465"/>
      <c r="DH50" s="465"/>
      <c r="DI50" s="465"/>
      <c r="DJ50" s="465"/>
      <c r="DK50" s="465"/>
      <c r="DL50" s="465"/>
      <c r="DM50" s="465"/>
      <c r="DN50" s="465"/>
      <c r="DO50" s="465"/>
      <c r="DP50" s="465"/>
      <c r="DQ50" s="465"/>
      <c r="DR50" s="465"/>
      <c r="DS50" s="465"/>
      <c r="DT50" s="465"/>
      <c r="DU50" s="465"/>
      <c r="DV50" s="465"/>
      <c r="DW50" s="465"/>
      <c r="DX50" s="465"/>
      <c r="DY50" s="465"/>
      <c r="DZ50" s="465"/>
      <c r="EA50" s="465"/>
      <c r="EB50" s="465"/>
      <c r="EC50" s="465"/>
      <c r="ED50" s="465"/>
      <c r="EE50" s="465"/>
      <c r="EF50" s="465"/>
      <c r="EG50" s="465"/>
      <c r="EH50" s="465"/>
      <c r="EI50" s="465"/>
      <c r="EJ50" s="465"/>
      <c r="EK50" s="465"/>
      <c r="EL50" s="465"/>
      <c r="EM50" s="465"/>
      <c r="EN50" s="465"/>
      <c r="EO50" s="465"/>
      <c r="EP50" s="465"/>
      <c r="EQ50" s="465"/>
      <c r="ER50" s="465"/>
      <c r="ES50" s="465"/>
      <c r="ET50" s="465"/>
      <c r="EU50" s="465"/>
      <c r="EV50" s="465"/>
      <c r="EW50" s="465"/>
      <c r="EX50" s="465"/>
      <c r="EY50" s="465"/>
      <c r="EZ50" s="465"/>
      <c r="FA50" s="465"/>
      <c r="FB50" s="465"/>
      <c r="FC50" s="465"/>
      <c r="FD50" s="465"/>
      <c r="FE50" s="465"/>
      <c r="FF50" s="465"/>
      <c r="FG50" s="465"/>
      <c r="FH50" s="465"/>
      <c r="FI50" s="465"/>
      <c r="FJ50" s="465"/>
      <c r="FK50" s="465"/>
      <c r="FL50" s="465"/>
      <c r="FM50" s="465"/>
      <c r="FN50" s="465"/>
      <c r="FO50" s="465"/>
      <c r="FP50" s="465"/>
      <c r="FQ50" s="465"/>
      <c r="FR50" s="465"/>
      <c r="FS50" s="465"/>
      <c r="FT50" s="465"/>
      <c r="FU50" s="465"/>
      <c r="FV50" s="465"/>
      <c r="FW50" s="465"/>
      <c r="FX50" s="465"/>
      <c r="FY50" s="465"/>
      <c r="FZ50" s="465"/>
      <c r="GA50" s="465"/>
      <c r="GB50" s="465"/>
      <c r="GC50" s="465"/>
      <c r="GD50" s="465"/>
      <c r="GE50" s="465"/>
      <c r="GF50" s="465"/>
      <c r="GG50" s="465"/>
      <c r="GH50" s="465"/>
      <c r="GI50" s="465"/>
      <c r="GJ50" s="465"/>
      <c r="GK50" s="465"/>
      <c r="GL50" s="465"/>
      <c r="GM50" s="465"/>
      <c r="GN50" s="465"/>
      <c r="GO50" s="465"/>
      <c r="GP50" s="465"/>
      <c r="GQ50" s="465"/>
      <c r="GR50" s="465"/>
      <c r="GS50" s="465"/>
      <c r="GT50" s="465"/>
      <c r="GU50" s="465"/>
      <c r="GV50" s="465"/>
      <c r="GW50" s="465"/>
      <c r="GX50" s="465"/>
      <c r="GY50" s="465"/>
      <c r="GZ50" s="465"/>
      <c r="HA50" s="465"/>
      <c r="HB50" s="465"/>
      <c r="HC50" s="465"/>
      <c r="HD50" s="465"/>
      <c r="HE50" s="465"/>
      <c r="HF50" s="465"/>
      <c r="HG50" s="465"/>
      <c r="HH50" s="465"/>
      <c r="HI50" s="465"/>
      <c r="HJ50" s="465"/>
      <c r="HK50" s="465"/>
      <c r="HL50" s="465"/>
      <c r="HM50" s="465"/>
      <c r="HN50" s="465"/>
      <c r="HO50" s="465"/>
      <c r="HP50" s="465"/>
      <c r="HQ50" s="465"/>
      <c r="HR50" s="465"/>
      <c r="HS50" s="465"/>
      <c r="HT50" s="465"/>
      <c r="HU50" s="465"/>
      <c r="HV50" s="465"/>
      <c r="HW50" s="465"/>
      <c r="HX50" s="465"/>
      <c r="HY50" s="465"/>
      <c r="HZ50" s="465"/>
      <c r="IA50" s="465"/>
      <c r="IB50" s="465"/>
      <c r="IC50" s="465"/>
      <c r="ID50" s="465"/>
      <c r="IE50" s="465"/>
      <c r="IF50" s="465"/>
      <c r="IG50" s="465"/>
      <c r="IH50" s="465"/>
      <c r="II50" s="465"/>
      <c r="IJ50" s="465"/>
      <c r="IK50" s="465"/>
      <c r="IL50" s="465"/>
      <c r="IM50" s="465"/>
      <c r="IN50" s="465"/>
      <c r="IO50" s="465"/>
      <c r="IP50" s="465"/>
      <c r="IQ50" s="465"/>
      <c r="IR50" s="465"/>
      <c r="IS50" s="465"/>
      <c r="IT50" s="465"/>
      <c r="IU50" s="465"/>
      <c r="IV50" s="465"/>
      <c r="IW50" s="465"/>
      <c r="IX50" s="465"/>
    </row>
    <row r="51" spans="1:258" s="96" customFormat="1" ht="15.75" customHeight="1" x14ac:dyDescent="0.2">
      <c r="A51" s="103"/>
      <c r="B51" s="380" t="s">
        <v>140</v>
      </c>
      <c r="C51" s="252"/>
      <c r="D51" s="252"/>
      <c r="E51" s="253"/>
      <c r="F51" s="195"/>
      <c r="G51" s="195"/>
      <c r="H51" s="472"/>
      <c r="I51" s="195"/>
      <c r="J51" s="195"/>
      <c r="K51" s="472"/>
      <c r="L51" s="473"/>
      <c r="M51" s="224"/>
      <c r="N51" s="461"/>
      <c r="O51" s="103"/>
      <c r="P51" s="462"/>
      <c r="Q51" s="103"/>
      <c r="R51" s="462"/>
      <c r="S51" s="462"/>
      <c r="T51" s="463"/>
      <c r="U51" s="463"/>
      <c r="V51" s="103"/>
      <c r="W51" s="462"/>
      <c r="X51" s="103"/>
      <c r="Y51" s="462"/>
      <c r="Z51" s="462"/>
      <c r="AA51" s="103"/>
      <c r="AB51" s="136"/>
      <c r="AC51" s="462"/>
      <c r="AD51" s="103"/>
      <c r="AE51" s="464"/>
      <c r="AF51" s="462"/>
      <c r="AG51" s="103"/>
      <c r="AH51" s="103"/>
      <c r="AI51" s="136"/>
      <c r="AJ51" s="136"/>
      <c r="AK51" s="136"/>
      <c r="AL51" s="136"/>
      <c r="AM51" s="136"/>
      <c r="AN51" s="136"/>
      <c r="AO51" s="136"/>
      <c r="AP51" s="136"/>
      <c r="AQ51" s="136"/>
      <c r="AR51" s="136"/>
      <c r="AS51" s="136"/>
      <c r="AT51" s="136"/>
      <c r="AU51" s="136"/>
      <c r="AV51" s="136"/>
      <c r="AW51" s="136"/>
      <c r="AX51" s="136"/>
      <c r="AY51" s="136"/>
      <c r="AZ51" s="136"/>
      <c r="BA51" s="136"/>
      <c r="BB51" s="465"/>
      <c r="BC51" s="465"/>
      <c r="BD51" s="465"/>
      <c r="BE51" s="465"/>
      <c r="BF51" s="465"/>
      <c r="BG51" s="465"/>
      <c r="BH51" s="465"/>
      <c r="BI51" s="465"/>
      <c r="BJ51" s="465"/>
      <c r="BK51" s="465"/>
      <c r="BL51" s="465"/>
      <c r="BM51" s="465"/>
      <c r="BN51" s="465"/>
      <c r="BO51" s="465"/>
      <c r="BP51" s="465"/>
      <c r="BQ51" s="465"/>
      <c r="BR51" s="465"/>
      <c r="BS51" s="465"/>
      <c r="BT51" s="465"/>
      <c r="BU51" s="465"/>
      <c r="BV51" s="465"/>
      <c r="BW51" s="465"/>
      <c r="BX51" s="465"/>
      <c r="BY51" s="465"/>
      <c r="BZ51" s="465"/>
      <c r="CA51" s="465"/>
      <c r="CB51" s="465"/>
      <c r="CC51" s="465"/>
      <c r="CD51" s="465"/>
      <c r="CE51" s="465"/>
      <c r="CF51" s="465"/>
      <c r="CG51" s="465"/>
      <c r="CH51" s="465"/>
      <c r="CI51" s="465"/>
      <c r="CJ51" s="465"/>
      <c r="CK51" s="465"/>
      <c r="CL51" s="465"/>
      <c r="CM51" s="465"/>
      <c r="CN51" s="465"/>
      <c r="CO51" s="465"/>
      <c r="CP51" s="465"/>
      <c r="CQ51" s="465"/>
      <c r="CR51" s="465"/>
      <c r="CS51" s="465"/>
      <c r="CT51" s="465"/>
      <c r="CU51" s="465"/>
      <c r="CV51" s="465"/>
      <c r="CW51" s="465"/>
      <c r="CX51" s="465"/>
      <c r="CY51" s="465"/>
      <c r="CZ51" s="465"/>
      <c r="DA51" s="465"/>
      <c r="DB51" s="465"/>
      <c r="DC51" s="465"/>
      <c r="DD51" s="465"/>
      <c r="DE51" s="465"/>
      <c r="DF51" s="465"/>
      <c r="DG51" s="465"/>
      <c r="DH51" s="465"/>
      <c r="DI51" s="465"/>
      <c r="DJ51" s="465"/>
      <c r="DK51" s="465"/>
      <c r="DL51" s="465"/>
      <c r="DM51" s="465"/>
      <c r="DN51" s="465"/>
      <c r="DO51" s="465"/>
      <c r="DP51" s="465"/>
      <c r="DQ51" s="465"/>
      <c r="DR51" s="465"/>
      <c r="DS51" s="465"/>
      <c r="DT51" s="465"/>
      <c r="DU51" s="465"/>
      <c r="DV51" s="465"/>
      <c r="DW51" s="465"/>
      <c r="DX51" s="465"/>
      <c r="DY51" s="465"/>
      <c r="DZ51" s="465"/>
      <c r="EA51" s="465"/>
      <c r="EB51" s="465"/>
      <c r="EC51" s="465"/>
      <c r="ED51" s="465"/>
      <c r="EE51" s="465"/>
      <c r="EF51" s="465"/>
      <c r="EG51" s="465"/>
      <c r="EH51" s="465"/>
      <c r="EI51" s="465"/>
      <c r="EJ51" s="465"/>
      <c r="EK51" s="465"/>
      <c r="EL51" s="465"/>
      <c r="EM51" s="465"/>
      <c r="EN51" s="465"/>
      <c r="EO51" s="465"/>
      <c r="EP51" s="465"/>
      <c r="EQ51" s="465"/>
      <c r="ER51" s="465"/>
      <c r="ES51" s="465"/>
      <c r="ET51" s="465"/>
      <c r="EU51" s="465"/>
      <c r="EV51" s="465"/>
      <c r="EW51" s="465"/>
      <c r="EX51" s="465"/>
      <c r="EY51" s="465"/>
      <c r="EZ51" s="465"/>
      <c r="FA51" s="465"/>
      <c r="FB51" s="465"/>
      <c r="FC51" s="465"/>
      <c r="FD51" s="465"/>
      <c r="FE51" s="465"/>
      <c r="FF51" s="465"/>
      <c r="FG51" s="465"/>
      <c r="FH51" s="465"/>
      <c r="FI51" s="465"/>
      <c r="FJ51" s="465"/>
      <c r="FK51" s="465"/>
      <c r="FL51" s="465"/>
      <c r="FM51" s="465"/>
      <c r="FN51" s="465"/>
      <c r="FO51" s="465"/>
      <c r="FP51" s="465"/>
      <c r="FQ51" s="465"/>
      <c r="FR51" s="465"/>
      <c r="FS51" s="465"/>
      <c r="FT51" s="465"/>
      <c r="FU51" s="465"/>
      <c r="FV51" s="465"/>
      <c r="FW51" s="465"/>
      <c r="FX51" s="465"/>
      <c r="FY51" s="465"/>
      <c r="FZ51" s="465"/>
      <c r="GA51" s="465"/>
      <c r="GB51" s="465"/>
      <c r="GC51" s="465"/>
      <c r="GD51" s="465"/>
      <c r="GE51" s="465"/>
      <c r="GF51" s="465"/>
      <c r="GG51" s="465"/>
      <c r="GH51" s="465"/>
      <c r="GI51" s="465"/>
      <c r="GJ51" s="465"/>
      <c r="GK51" s="465"/>
      <c r="GL51" s="465"/>
      <c r="GM51" s="465"/>
      <c r="GN51" s="465"/>
      <c r="GO51" s="465"/>
      <c r="GP51" s="465"/>
      <c r="GQ51" s="465"/>
      <c r="GR51" s="465"/>
      <c r="GS51" s="465"/>
      <c r="GT51" s="465"/>
      <c r="GU51" s="465"/>
      <c r="GV51" s="465"/>
      <c r="GW51" s="465"/>
      <c r="GX51" s="465"/>
      <c r="GY51" s="465"/>
      <c r="GZ51" s="465"/>
      <c r="HA51" s="465"/>
      <c r="HB51" s="465"/>
      <c r="HC51" s="465"/>
      <c r="HD51" s="465"/>
      <c r="HE51" s="465"/>
      <c r="HF51" s="465"/>
      <c r="HG51" s="465"/>
      <c r="HH51" s="465"/>
      <c r="HI51" s="465"/>
      <c r="HJ51" s="465"/>
      <c r="HK51" s="465"/>
      <c r="HL51" s="465"/>
      <c r="HM51" s="465"/>
      <c r="HN51" s="465"/>
      <c r="HO51" s="465"/>
      <c r="HP51" s="465"/>
      <c r="HQ51" s="465"/>
      <c r="HR51" s="465"/>
      <c r="HS51" s="465"/>
      <c r="HT51" s="465"/>
      <c r="HU51" s="465"/>
      <c r="HV51" s="465"/>
      <c r="HW51" s="465"/>
      <c r="HX51" s="465"/>
      <c r="HY51" s="465"/>
      <c r="HZ51" s="465"/>
      <c r="IA51" s="465"/>
      <c r="IB51" s="465"/>
      <c r="IC51" s="465"/>
      <c r="ID51" s="465"/>
      <c r="IE51" s="465"/>
      <c r="IF51" s="465"/>
      <c r="IG51" s="465"/>
      <c r="IH51" s="465"/>
      <c r="II51" s="465"/>
      <c r="IJ51" s="465"/>
      <c r="IK51" s="465"/>
      <c r="IL51" s="465"/>
      <c r="IM51" s="465"/>
      <c r="IN51" s="465"/>
      <c r="IO51" s="465"/>
      <c r="IP51" s="465"/>
      <c r="IQ51" s="465"/>
      <c r="IR51" s="465"/>
      <c r="IS51" s="465"/>
      <c r="IT51" s="465"/>
      <c r="IU51" s="465"/>
      <c r="IV51" s="465"/>
      <c r="IW51" s="465"/>
      <c r="IX51" s="465"/>
    </row>
    <row r="52" spans="1:258" s="96" customFormat="1" ht="12" customHeight="1" x14ac:dyDescent="0.2">
      <c r="A52" s="103"/>
      <c r="B52" s="276"/>
      <c r="C52" s="252"/>
      <c r="D52" s="252"/>
      <c r="E52" s="253"/>
      <c r="F52" s="195"/>
      <c r="G52" s="195"/>
      <c r="H52" s="472"/>
      <c r="I52" s="195"/>
      <c r="J52" s="195"/>
      <c r="K52" s="472"/>
      <c r="L52" s="473"/>
      <c r="M52" s="224"/>
      <c r="N52" s="461"/>
      <c r="O52" s="103"/>
      <c r="P52" s="462"/>
      <c r="Q52" s="103"/>
      <c r="R52" s="462"/>
      <c r="S52" s="462"/>
      <c r="T52" s="463"/>
      <c r="U52" s="463"/>
      <c r="V52" s="103"/>
      <c r="W52" s="462"/>
      <c r="X52" s="103"/>
      <c r="Y52" s="462"/>
      <c r="Z52" s="462"/>
      <c r="AA52" s="103"/>
      <c r="AB52" s="136"/>
      <c r="AC52" s="462"/>
      <c r="AD52" s="103"/>
      <c r="AE52" s="464"/>
      <c r="AF52" s="462"/>
      <c r="AG52" s="103"/>
      <c r="AH52" s="103"/>
      <c r="AI52" s="136"/>
      <c r="AJ52" s="136"/>
      <c r="AK52" s="136"/>
      <c r="AL52" s="136"/>
      <c r="AM52" s="136"/>
      <c r="AN52" s="136"/>
      <c r="AO52" s="136"/>
      <c r="AP52" s="136"/>
      <c r="AQ52" s="136"/>
      <c r="AR52" s="136"/>
      <c r="AS52" s="136"/>
      <c r="AT52" s="136"/>
      <c r="AU52" s="136"/>
      <c r="AV52" s="136"/>
      <c r="AW52" s="136"/>
      <c r="AX52" s="136"/>
      <c r="AY52" s="136"/>
      <c r="AZ52" s="136"/>
      <c r="BA52" s="136"/>
      <c r="BB52" s="465"/>
      <c r="BC52" s="465"/>
      <c r="BD52" s="465"/>
      <c r="BE52" s="465"/>
      <c r="BF52" s="465"/>
      <c r="BG52" s="465"/>
      <c r="BH52" s="465"/>
      <c r="BI52" s="465"/>
      <c r="BJ52" s="465"/>
      <c r="BK52" s="465"/>
      <c r="BL52" s="465"/>
      <c r="BM52" s="465"/>
      <c r="BN52" s="465"/>
      <c r="BO52" s="465"/>
      <c r="BP52" s="465"/>
      <c r="BQ52" s="465"/>
      <c r="BR52" s="465"/>
      <c r="BS52" s="465"/>
      <c r="BT52" s="465"/>
      <c r="BU52" s="465"/>
      <c r="BV52" s="465"/>
      <c r="BW52" s="465"/>
      <c r="BX52" s="465"/>
      <c r="BY52" s="465"/>
      <c r="BZ52" s="465"/>
      <c r="CA52" s="465"/>
      <c r="CB52" s="465"/>
      <c r="CC52" s="465"/>
      <c r="CD52" s="465"/>
      <c r="CE52" s="465"/>
      <c r="CF52" s="465"/>
      <c r="CG52" s="465"/>
      <c r="CH52" s="465"/>
      <c r="CI52" s="465"/>
      <c r="CJ52" s="465"/>
      <c r="CK52" s="465"/>
      <c r="CL52" s="465"/>
      <c r="CM52" s="465"/>
      <c r="CN52" s="465"/>
      <c r="CO52" s="465"/>
      <c r="CP52" s="465"/>
      <c r="CQ52" s="465"/>
      <c r="CR52" s="465"/>
      <c r="CS52" s="465"/>
      <c r="CT52" s="465"/>
      <c r="CU52" s="465"/>
      <c r="CV52" s="465"/>
      <c r="CW52" s="465"/>
      <c r="CX52" s="465"/>
      <c r="CY52" s="465"/>
      <c r="CZ52" s="465"/>
      <c r="DA52" s="465"/>
      <c r="DB52" s="465"/>
      <c r="DC52" s="465"/>
      <c r="DD52" s="465"/>
      <c r="DE52" s="465"/>
      <c r="DF52" s="465"/>
      <c r="DG52" s="465"/>
      <c r="DH52" s="465"/>
      <c r="DI52" s="465"/>
      <c r="DJ52" s="465"/>
      <c r="DK52" s="465"/>
      <c r="DL52" s="465"/>
      <c r="DM52" s="465"/>
      <c r="DN52" s="465"/>
      <c r="DO52" s="465"/>
      <c r="DP52" s="465"/>
      <c r="DQ52" s="465"/>
      <c r="DR52" s="465"/>
      <c r="DS52" s="465"/>
      <c r="DT52" s="465"/>
      <c r="DU52" s="465"/>
      <c r="DV52" s="465"/>
      <c r="DW52" s="465"/>
      <c r="DX52" s="465"/>
      <c r="DY52" s="465"/>
      <c r="DZ52" s="465"/>
      <c r="EA52" s="465"/>
      <c r="EB52" s="465"/>
      <c r="EC52" s="465"/>
      <c r="ED52" s="465"/>
      <c r="EE52" s="465"/>
      <c r="EF52" s="465"/>
      <c r="EG52" s="465"/>
      <c r="EH52" s="465"/>
      <c r="EI52" s="465"/>
      <c r="EJ52" s="465"/>
      <c r="EK52" s="465"/>
      <c r="EL52" s="465"/>
      <c r="EM52" s="465"/>
      <c r="EN52" s="465"/>
      <c r="EO52" s="465"/>
      <c r="EP52" s="465"/>
      <c r="EQ52" s="465"/>
      <c r="ER52" s="465"/>
      <c r="ES52" s="465"/>
      <c r="ET52" s="465"/>
      <c r="EU52" s="465"/>
      <c r="EV52" s="465"/>
      <c r="EW52" s="465"/>
      <c r="EX52" s="465"/>
      <c r="EY52" s="465"/>
      <c r="EZ52" s="465"/>
      <c r="FA52" s="465"/>
      <c r="FB52" s="465"/>
      <c r="FC52" s="465"/>
      <c r="FD52" s="465"/>
      <c r="FE52" s="465"/>
      <c r="FF52" s="465"/>
      <c r="FG52" s="465"/>
      <c r="FH52" s="465"/>
      <c r="FI52" s="465"/>
      <c r="FJ52" s="465"/>
      <c r="FK52" s="465"/>
      <c r="FL52" s="465"/>
      <c r="FM52" s="465"/>
      <c r="FN52" s="465"/>
      <c r="FO52" s="465"/>
      <c r="FP52" s="465"/>
      <c r="FQ52" s="465"/>
      <c r="FR52" s="465"/>
      <c r="FS52" s="465"/>
      <c r="FT52" s="465"/>
      <c r="FU52" s="465"/>
      <c r="FV52" s="465"/>
      <c r="FW52" s="465"/>
      <c r="FX52" s="465"/>
      <c r="FY52" s="465"/>
      <c r="FZ52" s="465"/>
      <c r="GA52" s="465"/>
      <c r="GB52" s="465"/>
      <c r="GC52" s="465"/>
      <c r="GD52" s="465"/>
      <c r="GE52" s="465"/>
      <c r="GF52" s="465"/>
      <c r="GG52" s="465"/>
      <c r="GH52" s="465"/>
      <c r="GI52" s="465"/>
      <c r="GJ52" s="465"/>
      <c r="GK52" s="465"/>
      <c r="GL52" s="465"/>
      <c r="GM52" s="465"/>
      <c r="GN52" s="465"/>
      <c r="GO52" s="465"/>
      <c r="GP52" s="465"/>
      <c r="GQ52" s="465"/>
      <c r="GR52" s="465"/>
      <c r="GS52" s="465"/>
      <c r="GT52" s="465"/>
      <c r="GU52" s="465"/>
      <c r="GV52" s="465"/>
      <c r="GW52" s="465"/>
      <c r="GX52" s="465"/>
      <c r="GY52" s="465"/>
      <c r="GZ52" s="465"/>
      <c r="HA52" s="465"/>
      <c r="HB52" s="465"/>
      <c r="HC52" s="465"/>
      <c r="HD52" s="465"/>
      <c r="HE52" s="465"/>
      <c r="HF52" s="465"/>
      <c r="HG52" s="465"/>
      <c r="HH52" s="465"/>
      <c r="HI52" s="465"/>
      <c r="HJ52" s="465"/>
      <c r="HK52" s="465"/>
      <c r="HL52" s="465"/>
      <c r="HM52" s="465"/>
      <c r="HN52" s="465"/>
      <c r="HO52" s="465"/>
      <c r="HP52" s="465"/>
      <c r="HQ52" s="465"/>
      <c r="HR52" s="465"/>
      <c r="HS52" s="465"/>
      <c r="HT52" s="465"/>
      <c r="HU52" s="465"/>
      <c r="HV52" s="465"/>
      <c r="HW52" s="465"/>
      <c r="HX52" s="465"/>
      <c r="HY52" s="465"/>
      <c r="HZ52" s="465"/>
      <c r="IA52" s="465"/>
      <c r="IB52" s="465"/>
      <c r="IC52" s="465"/>
      <c r="ID52" s="465"/>
      <c r="IE52" s="465"/>
      <c r="IF52" s="465"/>
      <c r="IG52" s="465"/>
      <c r="IH52" s="465"/>
      <c r="II52" s="465"/>
      <c r="IJ52" s="465"/>
      <c r="IK52" s="465"/>
      <c r="IL52" s="465"/>
      <c r="IM52" s="465"/>
      <c r="IN52" s="465"/>
      <c r="IO52" s="465"/>
      <c r="IP52" s="465"/>
      <c r="IQ52" s="465"/>
      <c r="IR52" s="465"/>
      <c r="IS52" s="465"/>
      <c r="IT52" s="465"/>
      <c r="IU52" s="465"/>
      <c r="IV52" s="465"/>
      <c r="IW52" s="465"/>
      <c r="IX52" s="465"/>
    </row>
    <row r="53" spans="1:258" ht="18" customHeight="1" x14ac:dyDescent="0.2">
      <c r="A53" s="4"/>
      <c r="B53" s="452" t="s">
        <v>165</v>
      </c>
      <c r="C53" s="466"/>
      <c r="D53" s="466"/>
      <c r="E53" s="467">
        <f>'Sir Name Data'!D21</f>
        <v>100000</v>
      </c>
      <c r="F53" s="195"/>
      <c r="G53" s="195"/>
      <c r="H53" s="195"/>
      <c r="I53" s="195">
        <v>572.07239009560396</v>
      </c>
      <c r="J53" s="195">
        <v>563.11286690190695</v>
      </c>
      <c r="K53" s="195">
        <v>542.74920731854627</v>
      </c>
      <c r="L53" s="470">
        <v>528.65616699162626</v>
      </c>
      <c r="M53" s="471">
        <v>514.92906692399742</v>
      </c>
      <c r="N53" s="220"/>
      <c r="O53" s="69"/>
      <c r="P53" s="62"/>
      <c r="Q53" s="4"/>
      <c r="R53" s="62"/>
      <c r="S53" s="62"/>
      <c r="T53" s="63"/>
      <c r="U53" s="63"/>
      <c r="V53" s="4"/>
      <c r="W53" s="62"/>
      <c r="X53" s="4"/>
      <c r="Y53" s="62"/>
      <c r="Z53" s="62"/>
      <c r="AA53" s="4"/>
      <c r="AB53" s="201"/>
      <c r="AC53" s="62"/>
      <c r="AD53" s="4"/>
      <c r="AE53" s="64"/>
      <c r="AF53" s="62"/>
      <c r="AG53" s="4"/>
      <c r="AH53" s="4"/>
      <c r="AI53" s="68"/>
      <c r="AJ53" s="68"/>
      <c r="AK53" s="68"/>
      <c r="AL53" s="68"/>
      <c r="AM53" s="68"/>
      <c r="AN53" s="68"/>
      <c r="AO53" s="68"/>
      <c r="AP53" s="68"/>
      <c r="AQ53" s="68"/>
      <c r="AR53" s="68"/>
      <c r="AS53" s="68"/>
      <c r="AT53" s="68"/>
      <c r="AU53" s="68"/>
      <c r="AV53" s="68"/>
      <c r="AW53" s="68"/>
      <c r="AX53" s="68"/>
      <c r="AY53" s="68"/>
      <c r="AZ53" s="68"/>
      <c r="BA53" s="68"/>
    </row>
    <row r="54" spans="1:258" ht="20.25" hidden="1" customHeight="1" x14ac:dyDescent="0.2">
      <c r="A54" s="4"/>
      <c r="B54" s="428" t="s">
        <v>126</v>
      </c>
      <c r="C54" s="345"/>
      <c r="D54" s="345"/>
      <c r="E54" s="369">
        <v>0</v>
      </c>
      <c r="F54" s="346"/>
      <c r="G54" s="346"/>
      <c r="H54" s="346"/>
      <c r="I54" s="346"/>
      <c r="J54" s="346"/>
      <c r="K54" s="346"/>
      <c r="L54" s="346"/>
      <c r="M54" s="347"/>
      <c r="N54" s="220"/>
      <c r="O54" s="69"/>
      <c r="P54" s="62"/>
      <c r="Q54" s="4"/>
      <c r="R54" s="62"/>
      <c r="S54" s="62"/>
      <c r="T54" s="63"/>
      <c r="U54" s="63"/>
      <c r="V54" s="4"/>
      <c r="W54" s="62"/>
      <c r="X54" s="4"/>
      <c r="Y54" s="62"/>
      <c r="Z54" s="62"/>
      <c r="AA54" s="4"/>
      <c r="AB54" s="201"/>
      <c r="AC54" s="62"/>
      <c r="AD54" s="4"/>
      <c r="AE54" s="64"/>
      <c r="AF54" s="62"/>
      <c r="AG54" s="4"/>
      <c r="AH54" s="4"/>
      <c r="AI54" s="68"/>
      <c r="AJ54" s="68"/>
      <c r="AK54" s="68"/>
      <c r="AL54" s="68"/>
      <c r="AM54" s="68"/>
      <c r="AN54" s="68"/>
      <c r="AO54" s="68"/>
      <c r="AP54" s="68"/>
      <c r="AQ54" s="68"/>
      <c r="AR54" s="68"/>
      <c r="AS54" s="68"/>
      <c r="AT54" s="68"/>
      <c r="AU54" s="68"/>
      <c r="AV54" s="68"/>
      <c r="AW54" s="68"/>
      <c r="AX54" s="68"/>
      <c r="AY54" s="68"/>
      <c r="AZ54" s="68"/>
      <c r="BA54" s="68"/>
    </row>
    <row r="55" spans="1:258" ht="20.25" hidden="1" customHeight="1" x14ac:dyDescent="0.2">
      <c r="A55" s="4"/>
      <c r="B55" s="428" t="s">
        <v>134</v>
      </c>
      <c r="C55" s="345"/>
      <c r="D55" s="345"/>
      <c r="E55" s="369">
        <v>0</v>
      </c>
      <c r="F55" s="346"/>
      <c r="G55" s="346"/>
      <c r="H55" s="346"/>
      <c r="I55" s="346"/>
      <c r="J55" s="346"/>
      <c r="K55" s="346"/>
      <c r="L55" s="415"/>
      <c r="M55" s="347"/>
      <c r="N55" s="220"/>
      <c r="O55" s="69"/>
      <c r="P55" s="62"/>
      <c r="Q55" s="4"/>
      <c r="R55" s="62"/>
      <c r="S55" s="62"/>
      <c r="T55" s="63"/>
      <c r="U55" s="63"/>
      <c r="V55" s="4"/>
      <c r="W55" s="62"/>
      <c r="X55" s="4"/>
      <c r="Y55" s="62"/>
      <c r="Z55" s="62"/>
      <c r="AA55" s="4"/>
      <c r="AB55" s="201"/>
      <c r="AC55" s="62"/>
      <c r="AD55" s="4"/>
      <c r="AE55" s="64"/>
      <c r="AF55" s="62"/>
      <c r="AG55" s="4"/>
      <c r="AH55" s="4"/>
      <c r="AI55" s="68"/>
      <c r="AJ55" s="68"/>
      <c r="AK55" s="68"/>
      <c r="AL55" s="68"/>
      <c r="AM55" s="68"/>
      <c r="AN55" s="68"/>
      <c r="AO55" s="68"/>
      <c r="AP55" s="68"/>
      <c r="AQ55" s="68"/>
      <c r="AR55" s="68"/>
      <c r="AS55" s="68"/>
      <c r="AT55" s="68"/>
      <c r="AU55" s="68"/>
      <c r="AV55" s="68"/>
      <c r="AW55" s="68"/>
      <c r="AX55" s="68"/>
      <c r="AY55" s="68"/>
      <c r="AZ55" s="68"/>
      <c r="BA55" s="68"/>
    </row>
    <row r="56" spans="1:258" s="96" customFormat="1" ht="14.25" customHeight="1" x14ac:dyDescent="0.2">
      <c r="A56" s="103"/>
      <c r="B56" s="469" t="s">
        <v>168</v>
      </c>
      <c r="C56" s="468"/>
      <c r="D56" s="468"/>
      <c r="E56" s="467">
        <f>'Sir Name Data'!D25</f>
        <v>30000</v>
      </c>
      <c r="F56" s="195"/>
      <c r="G56" s="195"/>
      <c r="H56" s="195"/>
      <c r="I56" s="195">
        <v>132.90725965574694</v>
      </c>
      <c r="J56" s="195">
        <v>130.82572994707252</v>
      </c>
      <c r="K56" s="195">
        <v>126.09472345445947</v>
      </c>
      <c r="L56" s="291">
        <v>122.82054451749686</v>
      </c>
      <c r="M56" s="224">
        <v>119.63138299773908</v>
      </c>
      <c r="N56" s="461"/>
      <c r="O56" s="103"/>
      <c r="P56" s="462"/>
      <c r="Q56" s="103"/>
      <c r="R56" s="462"/>
      <c r="S56" s="462"/>
      <c r="T56" s="463"/>
      <c r="U56" s="463"/>
      <c r="V56" s="103"/>
      <c r="W56" s="462"/>
      <c r="X56" s="103"/>
      <c r="Y56" s="462"/>
      <c r="Z56" s="462"/>
      <c r="AA56" s="103"/>
      <c r="AB56" s="136"/>
      <c r="AC56" s="462"/>
      <c r="AD56" s="103"/>
      <c r="AE56" s="464"/>
      <c r="AF56" s="462"/>
      <c r="AG56" s="103"/>
      <c r="AH56" s="103"/>
      <c r="AI56" s="136"/>
      <c r="AJ56" s="136"/>
      <c r="AK56" s="136"/>
      <c r="AL56" s="136"/>
      <c r="AM56" s="136"/>
      <c r="AN56" s="136"/>
      <c r="AO56" s="136"/>
      <c r="AP56" s="136"/>
      <c r="AQ56" s="136"/>
      <c r="AR56" s="136"/>
      <c r="AS56" s="136"/>
      <c r="AT56" s="136"/>
      <c r="AU56" s="136"/>
      <c r="AV56" s="136"/>
      <c r="AW56" s="136"/>
      <c r="AX56" s="136"/>
      <c r="AY56" s="136"/>
      <c r="AZ56" s="136"/>
      <c r="BA56" s="136"/>
      <c r="BB56" s="465"/>
      <c r="BC56" s="465"/>
      <c r="BD56" s="465"/>
      <c r="BE56" s="465"/>
      <c r="BF56" s="465"/>
      <c r="BG56" s="465"/>
      <c r="BH56" s="465"/>
      <c r="BI56" s="465"/>
      <c r="BJ56" s="465"/>
      <c r="BK56" s="465"/>
      <c r="BL56" s="465"/>
      <c r="BM56" s="465"/>
      <c r="BN56" s="465"/>
      <c r="BO56" s="465"/>
      <c r="BP56" s="465"/>
      <c r="BQ56" s="465"/>
      <c r="BR56" s="465"/>
      <c r="BS56" s="465"/>
      <c r="BT56" s="465"/>
      <c r="BU56" s="465"/>
      <c r="BV56" s="465"/>
      <c r="BW56" s="465"/>
      <c r="BX56" s="465"/>
      <c r="BY56" s="465"/>
      <c r="BZ56" s="465"/>
      <c r="CA56" s="465"/>
      <c r="CB56" s="465"/>
      <c r="CC56" s="465"/>
      <c r="CD56" s="465"/>
      <c r="CE56" s="465"/>
      <c r="CF56" s="465"/>
      <c r="CG56" s="465"/>
      <c r="CH56" s="465"/>
      <c r="CI56" s="465"/>
      <c r="CJ56" s="465"/>
      <c r="CK56" s="465"/>
      <c r="CL56" s="465"/>
      <c r="CM56" s="465"/>
      <c r="CN56" s="465"/>
      <c r="CO56" s="465"/>
      <c r="CP56" s="465"/>
      <c r="CQ56" s="465"/>
      <c r="CR56" s="465"/>
      <c r="CS56" s="465"/>
      <c r="CT56" s="465"/>
      <c r="CU56" s="465"/>
      <c r="CV56" s="465"/>
      <c r="CW56" s="465"/>
      <c r="CX56" s="465"/>
      <c r="CY56" s="465"/>
      <c r="CZ56" s="465"/>
      <c r="DA56" s="465"/>
      <c r="DB56" s="465"/>
      <c r="DC56" s="465"/>
      <c r="DD56" s="465"/>
      <c r="DE56" s="465"/>
      <c r="DF56" s="465"/>
      <c r="DG56" s="465"/>
      <c r="DH56" s="465"/>
      <c r="DI56" s="465"/>
      <c r="DJ56" s="465"/>
      <c r="DK56" s="465"/>
      <c r="DL56" s="465"/>
      <c r="DM56" s="465"/>
      <c r="DN56" s="465"/>
      <c r="DO56" s="465"/>
      <c r="DP56" s="465"/>
      <c r="DQ56" s="465"/>
      <c r="DR56" s="465"/>
      <c r="DS56" s="465"/>
      <c r="DT56" s="465"/>
      <c r="DU56" s="465"/>
      <c r="DV56" s="465"/>
      <c r="DW56" s="465"/>
      <c r="DX56" s="465"/>
      <c r="DY56" s="465"/>
      <c r="DZ56" s="465"/>
      <c r="EA56" s="465"/>
      <c r="EB56" s="465"/>
      <c r="EC56" s="465"/>
      <c r="ED56" s="465"/>
      <c r="EE56" s="465"/>
      <c r="EF56" s="465"/>
      <c r="EG56" s="465"/>
      <c r="EH56" s="465"/>
      <c r="EI56" s="465"/>
      <c r="EJ56" s="465"/>
      <c r="EK56" s="465"/>
      <c r="EL56" s="465"/>
      <c r="EM56" s="465"/>
      <c r="EN56" s="465"/>
      <c r="EO56" s="465"/>
      <c r="EP56" s="465"/>
      <c r="EQ56" s="465"/>
      <c r="ER56" s="465"/>
      <c r="ES56" s="465"/>
      <c r="ET56" s="465"/>
      <c r="EU56" s="465"/>
      <c r="EV56" s="465"/>
      <c r="EW56" s="465"/>
      <c r="EX56" s="465"/>
      <c r="EY56" s="465"/>
      <c r="EZ56" s="465"/>
      <c r="FA56" s="465"/>
      <c r="FB56" s="465"/>
      <c r="FC56" s="465"/>
      <c r="FD56" s="465"/>
      <c r="FE56" s="465"/>
      <c r="FF56" s="465"/>
      <c r="FG56" s="465"/>
      <c r="FH56" s="465"/>
      <c r="FI56" s="465"/>
      <c r="FJ56" s="465"/>
      <c r="FK56" s="465"/>
      <c r="FL56" s="465"/>
      <c r="FM56" s="465"/>
      <c r="FN56" s="465"/>
      <c r="FO56" s="465"/>
      <c r="FP56" s="465"/>
      <c r="FQ56" s="465"/>
      <c r="FR56" s="465"/>
      <c r="FS56" s="465"/>
      <c r="FT56" s="465"/>
      <c r="FU56" s="465"/>
      <c r="FV56" s="465"/>
      <c r="FW56" s="465"/>
      <c r="FX56" s="465"/>
      <c r="FY56" s="465"/>
      <c r="FZ56" s="465"/>
      <c r="GA56" s="465"/>
      <c r="GB56" s="465"/>
      <c r="GC56" s="465"/>
      <c r="GD56" s="465"/>
      <c r="GE56" s="465"/>
      <c r="GF56" s="465"/>
      <c r="GG56" s="465"/>
      <c r="GH56" s="465"/>
      <c r="GI56" s="465"/>
      <c r="GJ56" s="465"/>
      <c r="GK56" s="465"/>
      <c r="GL56" s="465"/>
      <c r="GM56" s="465"/>
      <c r="GN56" s="465"/>
      <c r="GO56" s="465"/>
      <c r="GP56" s="465"/>
      <c r="GQ56" s="465"/>
      <c r="GR56" s="465"/>
      <c r="GS56" s="465"/>
      <c r="GT56" s="465"/>
      <c r="GU56" s="465"/>
      <c r="GV56" s="465"/>
      <c r="GW56" s="465"/>
      <c r="GX56" s="465"/>
      <c r="GY56" s="465"/>
      <c r="GZ56" s="465"/>
      <c r="HA56" s="465"/>
      <c r="HB56" s="465"/>
      <c r="HC56" s="465"/>
      <c r="HD56" s="465"/>
      <c r="HE56" s="465"/>
      <c r="HF56" s="465"/>
      <c r="HG56" s="465"/>
      <c r="HH56" s="465"/>
      <c r="HI56" s="465"/>
      <c r="HJ56" s="465"/>
      <c r="HK56" s="465"/>
      <c r="HL56" s="465"/>
      <c r="HM56" s="465"/>
      <c r="HN56" s="465"/>
      <c r="HO56" s="465"/>
      <c r="HP56" s="465"/>
      <c r="HQ56" s="465"/>
      <c r="HR56" s="465"/>
      <c r="HS56" s="465"/>
      <c r="HT56" s="465"/>
      <c r="HU56" s="465"/>
      <c r="HV56" s="465"/>
      <c r="HW56" s="465"/>
      <c r="HX56" s="465"/>
      <c r="HY56" s="465"/>
      <c r="HZ56" s="465"/>
      <c r="IA56" s="465"/>
      <c r="IB56" s="465"/>
      <c r="IC56" s="465"/>
      <c r="ID56" s="465"/>
      <c r="IE56" s="465"/>
      <c r="IF56" s="465"/>
      <c r="IG56" s="465"/>
      <c r="IH56" s="465"/>
      <c r="II56" s="465"/>
      <c r="IJ56" s="465"/>
      <c r="IK56" s="465"/>
      <c r="IL56" s="465"/>
      <c r="IM56" s="465"/>
      <c r="IN56" s="465"/>
      <c r="IO56" s="465"/>
      <c r="IP56" s="465"/>
      <c r="IQ56" s="465"/>
      <c r="IR56" s="465"/>
      <c r="IS56" s="465"/>
      <c r="IT56" s="465"/>
      <c r="IU56" s="465"/>
      <c r="IV56" s="465"/>
      <c r="IW56" s="465"/>
      <c r="IX56" s="465"/>
    </row>
    <row r="57" spans="1:258" s="96" customFormat="1" ht="15.75" customHeight="1" x14ac:dyDescent="0.2">
      <c r="A57" s="103"/>
      <c r="B57" s="469" t="s">
        <v>170</v>
      </c>
      <c r="C57" s="468"/>
      <c r="D57" s="468"/>
      <c r="E57" s="467">
        <f>'Sir Name Data'!D27</f>
        <v>20000</v>
      </c>
      <c r="F57" s="195"/>
      <c r="G57" s="195"/>
      <c r="H57" s="195"/>
      <c r="I57" s="195"/>
      <c r="J57" s="195"/>
      <c r="K57" s="195"/>
      <c r="L57" s="291"/>
      <c r="M57" s="224"/>
      <c r="N57" s="461"/>
      <c r="O57" s="103"/>
      <c r="P57" s="462"/>
      <c r="Q57" s="103"/>
      <c r="R57" s="462"/>
      <c r="S57" s="462"/>
      <c r="T57" s="463"/>
      <c r="U57" s="463"/>
      <c r="V57" s="103"/>
      <c r="W57" s="462"/>
      <c r="X57" s="103"/>
      <c r="Y57" s="462"/>
      <c r="Z57" s="462"/>
      <c r="AA57" s="103"/>
      <c r="AB57" s="136"/>
      <c r="AC57" s="462"/>
      <c r="AD57" s="103"/>
      <c r="AE57" s="464"/>
      <c r="AF57" s="462"/>
      <c r="AG57" s="103"/>
      <c r="AH57" s="103"/>
      <c r="AI57" s="136"/>
      <c r="AJ57" s="136"/>
      <c r="AK57" s="136"/>
      <c r="AL57" s="136"/>
      <c r="AM57" s="136"/>
      <c r="AN57" s="136"/>
      <c r="AO57" s="136"/>
      <c r="AP57" s="136"/>
      <c r="AQ57" s="136"/>
      <c r="AR57" s="136"/>
      <c r="AS57" s="136"/>
      <c r="AT57" s="136"/>
      <c r="AU57" s="136"/>
      <c r="AV57" s="136"/>
      <c r="AW57" s="136"/>
      <c r="AX57" s="136"/>
      <c r="AY57" s="136"/>
      <c r="AZ57" s="136"/>
      <c r="BA57" s="136"/>
      <c r="BB57" s="465"/>
      <c r="BC57" s="465"/>
      <c r="BD57" s="465"/>
      <c r="BE57" s="465"/>
      <c r="BF57" s="465"/>
      <c r="BG57" s="465"/>
      <c r="BH57" s="465"/>
      <c r="BI57" s="465"/>
      <c r="BJ57" s="465"/>
      <c r="BK57" s="465"/>
      <c r="BL57" s="465"/>
      <c r="BM57" s="465"/>
      <c r="BN57" s="465"/>
      <c r="BO57" s="465"/>
      <c r="BP57" s="465"/>
      <c r="BQ57" s="465"/>
      <c r="BR57" s="465"/>
      <c r="BS57" s="465"/>
      <c r="BT57" s="465"/>
      <c r="BU57" s="465"/>
      <c r="BV57" s="465"/>
      <c r="BW57" s="465"/>
      <c r="BX57" s="465"/>
      <c r="BY57" s="465"/>
      <c r="BZ57" s="465"/>
      <c r="CA57" s="465"/>
      <c r="CB57" s="465"/>
      <c r="CC57" s="465"/>
      <c r="CD57" s="465"/>
      <c r="CE57" s="465"/>
      <c r="CF57" s="465"/>
      <c r="CG57" s="465"/>
      <c r="CH57" s="465"/>
      <c r="CI57" s="465"/>
      <c r="CJ57" s="465"/>
      <c r="CK57" s="465"/>
      <c r="CL57" s="465"/>
      <c r="CM57" s="465"/>
      <c r="CN57" s="465"/>
      <c r="CO57" s="465"/>
      <c r="CP57" s="465"/>
      <c r="CQ57" s="465"/>
      <c r="CR57" s="465"/>
      <c r="CS57" s="465"/>
      <c r="CT57" s="465"/>
      <c r="CU57" s="465"/>
      <c r="CV57" s="465"/>
      <c r="CW57" s="465"/>
      <c r="CX57" s="465"/>
      <c r="CY57" s="465"/>
      <c r="CZ57" s="465"/>
      <c r="DA57" s="465"/>
      <c r="DB57" s="465"/>
      <c r="DC57" s="465"/>
      <c r="DD57" s="465"/>
      <c r="DE57" s="465"/>
      <c r="DF57" s="465"/>
      <c r="DG57" s="465"/>
      <c r="DH57" s="465"/>
      <c r="DI57" s="465"/>
      <c r="DJ57" s="465"/>
      <c r="DK57" s="465"/>
      <c r="DL57" s="465"/>
      <c r="DM57" s="465"/>
      <c r="DN57" s="465"/>
      <c r="DO57" s="465"/>
      <c r="DP57" s="465"/>
      <c r="DQ57" s="465"/>
      <c r="DR57" s="465"/>
      <c r="DS57" s="465"/>
      <c r="DT57" s="465"/>
      <c r="DU57" s="465"/>
      <c r="DV57" s="465"/>
      <c r="DW57" s="465"/>
      <c r="DX57" s="465"/>
      <c r="DY57" s="465"/>
      <c r="DZ57" s="465"/>
      <c r="EA57" s="465"/>
      <c r="EB57" s="465"/>
      <c r="EC57" s="465"/>
      <c r="ED57" s="465"/>
      <c r="EE57" s="465"/>
      <c r="EF57" s="465"/>
      <c r="EG57" s="465"/>
      <c r="EH57" s="465"/>
      <c r="EI57" s="465"/>
      <c r="EJ57" s="465"/>
      <c r="EK57" s="465"/>
      <c r="EL57" s="465"/>
      <c r="EM57" s="465"/>
      <c r="EN57" s="465"/>
      <c r="EO57" s="465"/>
      <c r="EP57" s="465"/>
      <c r="EQ57" s="465"/>
      <c r="ER57" s="465"/>
      <c r="ES57" s="465"/>
      <c r="ET57" s="465"/>
      <c r="EU57" s="465"/>
      <c r="EV57" s="465"/>
      <c r="EW57" s="465"/>
      <c r="EX57" s="465"/>
      <c r="EY57" s="465"/>
      <c r="EZ57" s="465"/>
      <c r="FA57" s="465"/>
      <c r="FB57" s="465"/>
      <c r="FC57" s="465"/>
      <c r="FD57" s="465"/>
      <c r="FE57" s="465"/>
      <c r="FF57" s="465"/>
      <c r="FG57" s="465"/>
      <c r="FH57" s="465"/>
      <c r="FI57" s="465"/>
      <c r="FJ57" s="465"/>
      <c r="FK57" s="465"/>
      <c r="FL57" s="465"/>
      <c r="FM57" s="465"/>
      <c r="FN57" s="465"/>
      <c r="FO57" s="465"/>
      <c r="FP57" s="465"/>
      <c r="FQ57" s="465"/>
      <c r="FR57" s="465"/>
      <c r="FS57" s="465"/>
      <c r="FT57" s="465"/>
      <c r="FU57" s="465"/>
      <c r="FV57" s="465"/>
      <c r="FW57" s="465"/>
      <c r="FX57" s="465"/>
      <c r="FY57" s="465"/>
      <c r="FZ57" s="465"/>
      <c r="GA57" s="465"/>
      <c r="GB57" s="465"/>
      <c r="GC57" s="465"/>
      <c r="GD57" s="465"/>
      <c r="GE57" s="465"/>
      <c r="GF57" s="465"/>
      <c r="GG57" s="465"/>
      <c r="GH57" s="465"/>
      <c r="GI57" s="465"/>
      <c r="GJ57" s="465"/>
      <c r="GK57" s="465"/>
      <c r="GL57" s="465"/>
      <c r="GM57" s="465"/>
      <c r="GN57" s="465"/>
      <c r="GO57" s="465"/>
      <c r="GP57" s="465"/>
      <c r="GQ57" s="465"/>
      <c r="GR57" s="465"/>
      <c r="GS57" s="465"/>
      <c r="GT57" s="465"/>
      <c r="GU57" s="465"/>
      <c r="GV57" s="465"/>
      <c r="GW57" s="465"/>
      <c r="GX57" s="465"/>
      <c r="GY57" s="465"/>
      <c r="GZ57" s="465"/>
      <c r="HA57" s="465"/>
      <c r="HB57" s="465"/>
      <c r="HC57" s="465"/>
      <c r="HD57" s="465"/>
      <c r="HE57" s="465"/>
      <c r="HF57" s="465"/>
      <c r="HG57" s="465"/>
      <c r="HH57" s="465"/>
      <c r="HI57" s="465"/>
      <c r="HJ57" s="465"/>
      <c r="HK57" s="465"/>
      <c r="HL57" s="465"/>
      <c r="HM57" s="465"/>
      <c r="HN57" s="465"/>
      <c r="HO57" s="465"/>
      <c r="HP57" s="465"/>
      <c r="HQ57" s="465"/>
      <c r="HR57" s="465"/>
      <c r="HS57" s="465"/>
      <c r="HT57" s="465"/>
      <c r="HU57" s="465"/>
      <c r="HV57" s="465"/>
      <c r="HW57" s="465"/>
      <c r="HX57" s="465"/>
      <c r="HY57" s="465"/>
      <c r="HZ57" s="465"/>
      <c r="IA57" s="465"/>
      <c r="IB57" s="465"/>
      <c r="IC57" s="465"/>
      <c r="ID57" s="465"/>
      <c r="IE57" s="465"/>
      <c r="IF57" s="465"/>
      <c r="IG57" s="465"/>
      <c r="IH57" s="465"/>
      <c r="II57" s="465"/>
      <c r="IJ57" s="465"/>
      <c r="IK57" s="465"/>
      <c r="IL57" s="465"/>
      <c r="IM57" s="465"/>
      <c r="IN57" s="465"/>
      <c r="IO57" s="465"/>
      <c r="IP57" s="465"/>
      <c r="IQ57" s="465"/>
      <c r="IR57" s="465"/>
      <c r="IS57" s="465"/>
      <c r="IT57" s="465"/>
      <c r="IU57" s="465"/>
      <c r="IV57" s="465"/>
      <c r="IW57" s="465"/>
      <c r="IX57" s="465"/>
    </row>
    <row r="58" spans="1:258" s="96" customFormat="1" ht="9" customHeight="1" x14ac:dyDescent="0.2">
      <c r="A58" s="103"/>
      <c r="B58" s="452"/>
      <c r="C58" s="252"/>
      <c r="D58" s="252"/>
      <c r="E58" s="368"/>
      <c r="F58" s="195"/>
      <c r="G58" s="195"/>
      <c r="H58" s="195"/>
      <c r="I58" s="195"/>
      <c r="J58" s="195"/>
      <c r="K58" s="195"/>
      <c r="L58" s="291"/>
      <c r="M58" s="224"/>
      <c r="N58" s="461"/>
      <c r="O58" s="103"/>
      <c r="P58" s="462"/>
      <c r="Q58" s="103"/>
      <c r="R58" s="462"/>
      <c r="S58" s="462"/>
      <c r="T58" s="463"/>
      <c r="U58" s="463"/>
      <c r="V58" s="103"/>
      <c r="W58" s="462"/>
      <c r="X58" s="103"/>
      <c r="Y58" s="462"/>
      <c r="Z58" s="462"/>
      <c r="AA58" s="103"/>
      <c r="AB58" s="136"/>
      <c r="AC58" s="462"/>
      <c r="AD58" s="103"/>
      <c r="AE58" s="464"/>
      <c r="AF58" s="462"/>
      <c r="AG58" s="103"/>
      <c r="AH58" s="103"/>
      <c r="AI58" s="136"/>
      <c r="AJ58" s="136"/>
      <c r="AK58" s="136"/>
      <c r="AL58" s="136"/>
      <c r="AM58" s="136"/>
      <c r="AN58" s="136"/>
      <c r="AO58" s="136"/>
      <c r="AP58" s="136"/>
      <c r="AQ58" s="136"/>
      <c r="AR58" s="136"/>
      <c r="AS58" s="136"/>
      <c r="AT58" s="136"/>
      <c r="AU58" s="136"/>
      <c r="AV58" s="136"/>
      <c r="AW58" s="136"/>
      <c r="AX58" s="136"/>
      <c r="AY58" s="136"/>
      <c r="AZ58" s="136"/>
      <c r="BA58" s="136"/>
      <c r="BB58" s="465"/>
      <c r="BC58" s="465"/>
      <c r="BD58" s="465"/>
      <c r="BE58" s="465"/>
      <c r="BF58" s="465"/>
      <c r="BG58" s="465"/>
      <c r="BH58" s="465"/>
      <c r="BI58" s="465"/>
      <c r="BJ58" s="465"/>
      <c r="BK58" s="465"/>
      <c r="BL58" s="465"/>
      <c r="BM58" s="465"/>
      <c r="BN58" s="465"/>
      <c r="BO58" s="465"/>
      <c r="BP58" s="465"/>
      <c r="BQ58" s="465"/>
      <c r="BR58" s="465"/>
      <c r="BS58" s="465"/>
      <c r="BT58" s="465"/>
      <c r="BU58" s="465"/>
      <c r="BV58" s="465"/>
      <c r="BW58" s="465"/>
      <c r="BX58" s="465"/>
      <c r="BY58" s="465"/>
      <c r="BZ58" s="465"/>
      <c r="CA58" s="465"/>
      <c r="CB58" s="465"/>
      <c r="CC58" s="465"/>
      <c r="CD58" s="465"/>
      <c r="CE58" s="465"/>
      <c r="CF58" s="465"/>
      <c r="CG58" s="465"/>
      <c r="CH58" s="465"/>
      <c r="CI58" s="465"/>
      <c r="CJ58" s="465"/>
      <c r="CK58" s="465"/>
      <c r="CL58" s="465"/>
      <c r="CM58" s="465"/>
      <c r="CN58" s="465"/>
      <c r="CO58" s="465"/>
      <c r="CP58" s="465"/>
      <c r="CQ58" s="465"/>
      <c r="CR58" s="465"/>
      <c r="CS58" s="465"/>
      <c r="CT58" s="465"/>
      <c r="CU58" s="465"/>
      <c r="CV58" s="465"/>
      <c r="CW58" s="465"/>
      <c r="CX58" s="465"/>
      <c r="CY58" s="465"/>
      <c r="CZ58" s="465"/>
      <c r="DA58" s="465"/>
      <c r="DB58" s="465"/>
      <c r="DC58" s="465"/>
      <c r="DD58" s="465"/>
      <c r="DE58" s="465"/>
      <c r="DF58" s="465"/>
      <c r="DG58" s="465"/>
      <c r="DH58" s="465"/>
      <c r="DI58" s="465"/>
      <c r="DJ58" s="465"/>
      <c r="DK58" s="465"/>
      <c r="DL58" s="465"/>
      <c r="DM58" s="465"/>
      <c r="DN58" s="465"/>
      <c r="DO58" s="465"/>
      <c r="DP58" s="465"/>
      <c r="DQ58" s="465"/>
      <c r="DR58" s="465"/>
      <c r="DS58" s="465"/>
      <c r="DT58" s="465"/>
      <c r="DU58" s="465"/>
      <c r="DV58" s="465"/>
      <c r="DW58" s="465"/>
      <c r="DX58" s="465"/>
      <c r="DY58" s="465"/>
      <c r="DZ58" s="465"/>
      <c r="EA58" s="465"/>
      <c r="EB58" s="465"/>
      <c r="EC58" s="465"/>
      <c r="ED58" s="465"/>
      <c r="EE58" s="465"/>
      <c r="EF58" s="465"/>
      <c r="EG58" s="465"/>
      <c r="EH58" s="465"/>
      <c r="EI58" s="465"/>
      <c r="EJ58" s="465"/>
      <c r="EK58" s="465"/>
      <c r="EL58" s="465"/>
      <c r="EM58" s="465"/>
      <c r="EN58" s="465"/>
      <c r="EO58" s="465"/>
      <c r="EP58" s="465"/>
      <c r="EQ58" s="465"/>
      <c r="ER58" s="465"/>
      <c r="ES58" s="465"/>
      <c r="ET58" s="465"/>
      <c r="EU58" s="465"/>
      <c r="EV58" s="465"/>
      <c r="EW58" s="465"/>
      <c r="EX58" s="465"/>
      <c r="EY58" s="465"/>
      <c r="EZ58" s="465"/>
      <c r="FA58" s="465"/>
      <c r="FB58" s="465"/>
      <c r="FC58" s="465"/>
      <c r="FD58" s="465"/>
      <c r="FE58" s="465"/>
      <c r="FF58" s="465"/>
      <c r="FG58" s="465"/>
      <c r="FH58" s="465"/>
      <c r="FI58" s="465"/>
      <c r="FJ58" s="465"/>
      <c r="FK58" s="465"/>
      <c r="FL58" s="465"/>
      <c r="FM58" s="465"/>
      <c r="FN58" s="465"/>
      <c r="FO58" s="465"/>
      <c r="FP58" s="465"/>
      <c r="FQ58" s="465"/>
      <c r="FR58" s="465"/>
      <c r="FS58" s="465"/>
      <c r="FT58" s="465"/>
      <c r="FU58" s="465"/>
      <c r="FV58" s="465"/>
      <c r="FW58" s="465"/>
      <c r="FX58" s="465"/>
      <c r="FY58" s="465"/>
      <c r="FZ58" s="465"/>
      <c r="GA58" s="465"/>
      <c r="GB58" s="465"/>
      <c r="GC58" s="465"/>
      <c r="GD58" s="465"/>
      <c r="GE58" s="465"/>
      <c r="GF58" s="465"/>
      <c r="GG58" s="465"/>
      <c r="GH58" s="465"/>
      <c r="GI58" s="465"/>
      <c r="GJ58" s="465"/>
      <c r="GK58" s="465"/>
      <c r="GL58" s="465"/>
      <c r="GM58" s="465"/>
      <c r="GN58" s="465"/>
      <c r="GO58" s="465"/>
      <c r="GP58" s="465"/>
      <c r="GQ58" s="465"/>
      <c r="GR58" s="465"/>
      <c r="GS58" s="465"/>
      <c r="GT58" s="465"/>
      <c r="GU58" s="465"/>
      <c r="GV58" s="465"/>
      <c r="GW58" s="465"/>
      <c r="GX58" s="465"/>
      <c r="GY58" s="465"/>
      <c r="GZ58" s="465"/>
      <c r="HA58" s="465"/>
      <c r="HB58" s="465"/>
      <c r="HC58" s="465"/>
      <c r="HD58" s="465"/>
      <c r="HE58" s="465"/>
      <c r="HF58" s="465"/>
      <c r="HG58" s="465"/>
      <c r="HH58" s="465"/>
      <c r="HI58" s="465"/>
      <c r="HJ58" s="465"/>
      <c r="HK58" s="465"/>
      <c r="HL58" s="465"/>
      <c r="HM58" s="465"/>
      <c r="HN58" s="465"/>
      <c r="HO58" s="465"/>
      <c r="HP58" s="465"/>
      <c r="HQ58" s="465"/>
      <c r="HR58" s="465"/>
      <c r="HS58" s="465"/>
      <c r="HT58" s="465"/>
      <c r="HU58" s="465"/>
      <c r="HV58" s="465"/>
      <c r="HW58" s="465"/>
      <c r="HX58" s="465"/>
      <c r="HY58" s="465"/>
      <c r="HZ58" s="465"/>
      <c r="IA58" s="465"/>
      <c r="IB58" s="465"/>
      <c r="IC58" s="465"/>
      <c r="ID58" s="465"/>
      <c r="IE58" s="465"/>
      <c r="IF58" s="465"/>
      <c r="IG58" s="465"/>
      <c r="IH58" s="465"/>
      <c r="II58" s="465"/>
      <c r="IJ58" s="465"/>
      <c r="IK58" s="465"/>
      <c r="IL58" s="465"/>
      <c r="IM58" s="465"/>
      <c r="IN58" s="465"/>
      <c r="IO58" s="465"/>
      <c r="IP58" s="465"/>
      <c r="IQ58" s="465"/>
      <c r="IR58" s="465"/>
      <c r="IS58" s="465"/>
      <c r="IT58" s="465"/>
      <c r="IU58" s="465"/>
      <c r="IV58" s="465"/>
      <c r="IW58" s="465"/>
      <c r="IX58" s="465"/>
    </row>
    <row r="59" spans="1:258" s="96" customFormat="1" ht="16.5" customHeight="1" x14ac:dyDescent="0.2">
      <c r="A59" s="103"/>
      <c r="B59" s="469" t="s">
        <v>169</v>
      </c>
      <c r="C59" s="468"/>
      <c r="D59" s="468"/>
      <c r="E59" s="467">
        <f>'Sir Name Data'!D29</f>
        <v>110000</v>
      </c>
      <c r="F59" s="195"/>
      <c r="G59" s="195"/>
      <c r="H59" s="195"/>
      <c r="I59" s="195">
        <v>901.55526359250234</v>
      </c>
      <c r="J59" s="195">
        <v>887.43553777737122</v>
      </c>
      <c r="K59" s="195">
        <v>855.34350746575865</v>
      </c>
      <c r="L59" s="291">
        <v>833.13363524201293</v>
      </c>
      <c r="M59" s="224">
        <v>811.50046515008853</v>
      </c>
      <c r="N59" s="461"/>
      <c r="O59" s="103"/>
      <c r="P59" s="462"/>
      <c r="Q59" s="103"/>
      <c r="R59" s="462"/>
      <c r="S59" s="462"/>
      <c r="T59" s="463"/>
      <c r="U59" s="463"/>
      <c r="V59" s="103"/>
      <c r="W59" s="462"/>
      <c r="X59" s="103"/>
      <c r="Y59" s="462"/>
      <c r="Z59" s="462"/>
      <c r="AA59" s="103"/>
      <c r="AB59" s="136"/>
      <c r="AC59" s="462"/>
      <c r="AD59" s="103"/>
      <c r="AE59" s="464"/>
      <c r="AF59" s="462"/>
      <c r="AG59" s="103"/>
      <c r="AH59" s="103"/>
      <c r="AI59" s="136"/>
      <c r="AJ59" s="136"/>
      <c r="AK59" s="136"/>
      <c r="AL59" s="136"/>
      <c r="AM59" s="136"/>
      <c r="AN59" s="136"/>
      <c r="AO59" s="136"/>
      <c r="AP59" s="136"/>
      <c r="AQ59" s="136"/>
      <c r="AR59" s="136"/>
      <c r="AS59" s="136"/>
      <c r="AT59" s="136"/>
      <c r="AU59" s="136"/>
      <c r="AV59" s="136"/>
      <c r="AW59" s="136"/>
      <c r="AX59" s="136"/>
      <c r="AY59" s="136"/>
      <c r="AZ59" s="136"/>
      <c r="BA59" s="136"/>
      <c r="BB59" s="465"/>
      <c r="BC59" s="465"/>
      <c r="BD59" s="465"/>
      <c r="BE59" s="465"/>
      <c r="BF59" s="465"/>
      <c r="BG59" s="465"/>
      <c r="BH59" s="465"/>
      <c r="BI59" s="465"/>
      <c r="BJ59" s="465"/>
      <c r="BK59" s="465"/>
      <c r="BL59" s="465"/>
      <c r="BM59" s="465"/>
      <c r="BN59" s="465"/>
      <c r="BO59" s="465"/>
      <c r="BP59" s="465"/>
      <c r="BQ59" s="465"/>
      <c r="BR59" s="465"/>
      <c r="BS59" s="465"/>
      <c r="BT59" s="465"/>
      <c r="BU59" s="465"/>
      <c r="BV59" s="465"/>
      <c r="BW59" s="465"/>
      <c r="BX59" s="465"/>
      <c r="BY59" s="465"/>
      <c r="BZ59" s="465"/>
      <c r="CA59" s="465"/>
      <c r="CB59" s="465"/>
      <c r="CC59" s="465"/>
      <c r="CD59" s="465"/>
      <c r="CE59" s="465"/>
      <c r="CF59" s="465"/>
      <c r="CG59" s="465"/>
      <c r="CH59" s="465"/>
      <c r="CI59" s="465"/>
      <c r="CJ59" s="465"/>
      <c r="CK59" s="465"/>
      <c r="CL59" s="465"/>
      <c r="CM59" s="465"/>
      <c r="CN59" s="465"/>
      <c r="CO59" s="465"/>
      <c r="CP59" s="465"/>
      <c r="CQ59" s="465"/>
      <c r="CR59" s="465"/>
      <c r="CS59" s="465"/>
      <c r="CT59" s="465"/>
      <c r="CU59" s="465"/>
      <c r="CV59" s="465"/>
      <c r="CW59" s="465"/>
      <c r="CX59" s="465"/>
      <c r="CY59" s="465"/>
      <c r="CZ59" s="465"/>
      <c r="DA59" s="465"/>
      <c r="DB59" s="465"/>
      <c r="DC59" s="465"/>
      <c r="DD59" s="465"/>
      <c r="DE59" s="465"/>
      <c r="DF59" s="465"/>
      <c r="DG59" s="465"/>
      <c r="DH59" s="465"/>
      <c r="DI59" s="465"/>
      <c r="DJ59" s="465"/>
      <c r="DK59" s="465"/>
      <c r="DL59" s="465"/>
      <c r="DM59" s="465"/>
      <c r="DN59" s="465"/>
      <c r="DO59" s="465"/>
      <c r="DP59" s="465"/>
      <c r="DQ59" s="465"/>
      <c r="DR59" s="465"/>
      <c r="DS59" s="465"/>
      <c r="DT59" s="465"/>
      <c r="DU59" s="465"/>
      <c r="DV59" s="465"/>
      <c r="DW59" s="465"/>
      <c r="DX59" s="465"/>
      <c r="DY59" s="465"/>
      <c r="DZ59" s="465"/>
      <c r="EA59" s="465"/>
      <c r="EB59" s="465"/>
      <c r="EC59" s="465"/>
      <c r="ED59" s="465"/>
      <c r="EE59" s="465"/>
      <c r="EF59" s="465"/>
      <c r="EG59" s="465"/>
      <c r="EH59" s="465"/>
      <c r="EI59" s="465"/>
      <c r="EJ59" s="465"/>
      <c r="EK59" s="465"/>
      <c r="EL59" s="465"/>
      <c r="EM59" s="465"/>
      <c r="EN59" s="465"/>
      <c r="EO59" s="465"/>
      <c r="EP59" s="465"/>
      <c r="EQ59" s="465"/>
      <c r="ER59" s="465"/>
      <c r="ES59" s="465"/>
      <c r="ET59" s="465"/>
      <c r="EU59" s="465"/>
      <c r="EV59" s="465"/>
      <c r="EW59" s="465"/>
      <c r="EX59" s="465"/>
      <c r="EY59" s="465"/>
      <c r="EZ59" s="465"/>
      <c r="FA59" s="465"/>
      <c r="FB59" s="465"/>
      <c r="FC59" s="465"/>
      <c r="FD59" s="465"/>
      <c r="FE59" s="465"/>
      <c r="FF59" s="465"/>
      <c r="FG59" s="465"/>
      <c r="FH59" s="465"/>
      <c r="FI59" s="465"/>
      <c r="FJ59" s="465"/>
      <c r="FK59" s="465"/>
      <c r="FL59" s="465"/>
      <c r="FM59" s="465"/>
      <c r="FN59" s="465"/>
      <c r="FO59" s="465"/>
      <c r="FP59" s="465"/>
      <c r="FQ59" s="465"/>
      <c r="FR59" s="465"/>
      <c r="FS59" s="465"/>
      <c r="FT59" s="465"/>
      <c r="FU59" s="465"/>
      <c r="FV59" s="465"/>
      <c r="FW59" s="465"/>
      <c r="FX59" s="465"/>
      <c r="FY59" s="465"/>
      <c r="FZ59" s="465"/>
      <c r="GA59" s="465"/>
      <c r="GB59" s="465"/>
      <c r="GC59" s="465"/>
      <c r="GD59" s="465"/>
      <c r="GE59" s="465"/>
      <c r="GF59" s="465"/>
      <c r="GG59" s="465"/>
      <c r="GH59" s="465"/>
      <c r="GI59" s="465"/>
      <c r="GJ59" s="465"/>
      <c r="GK59" s="465"/>
      <c r="GL59" s="465"/>
      <c r="GM59" s="465"/>
      <c r="GN59" s="465"/>
      <c r="GO59" s="465"/>
      <c r="GP59" s="465"/>
      <c r="GQ59" s="465"/>
      <c r="GR59" s="465"/>
      <c r="GS59" s="465"/>
      <c r="GT59" s="465"/>
      <c r="GU59" s="465"/>
      <c r="GV59" s="465"/>
      <c r="GW59" s="465"/>
      <c r="GX59" s="465"/>
      <c r="GY59" s="465"/>
      <c r="GZ59" s="465"/>
      <c r="HA59" s="465"/>
      <c r="HB59" s="465"/>
      <c r="HC59" s="465"/>
      <c r="HD59" s="465"/>
      <c r="HE59" s="465"/>
      <c r="HF59" s="465"/>
      <c r="HG59" s="465"/>
      <c r="HH59" s="465"/>
      <c r="HI59" s="465"/>
      <c r="HJ59" s="465"/>
      <c r="HK59" s="465"/>
      <c r="HL59" s="465"/>
      <c r="HM59" s="465"/>
      <c r="HN59" s="465"/>
      <c r="HO59" s="465"/>
      <c r="HP59" s="465"/>
      <c r="HQ59" s="465"/>
      <c r="HR59" s="465"/>
      <c r="HS59" s="465"/>
      <c r="HT59" s="465"/>
      <c r="HU59" s="465"/>
      <c r="HV59" s="465"/>
      <c r="HW59" s="465"/>
      <c r="HX59" s="465"/>
      <c r="HY59" s="465"/>
      <c r="HZ59" s="465"/>
      <c r="IA59" s="465"/>
      <c r="IB59" s="465"/>
      <c r="IC59" s="465"/>
      <c r="ID59" s="465"/>
      <c r="IE59" s="465"/>
      <c r="IF59" s="465"/>
      <c r="IG59" s="465"/>
      <c r="IH59" s="465"/>
      <c r="II59" s="465"/>
      <c r="IJ59" s="465"/>
      <c r="IK59" s="465"/>
      <c r="IL59" s="465"/>
      <c r="IM59" s="465"/>
      <c r="IN59" s="465"/>
      <c r="IO59" s="465"/>
      <c r="IP59" s="465"/>
      <c r="IQ59" s="465"/>
      <c r="IR59" s="465"/>
      <c r="IS59" s="465"/>
      <c r="IT59" s="465"/>
      <c r="IU59" s="465"/>
      <c r="IV59" s="465"/>
      <c r="IW59" s="465"/>
      <c r="IX59" s="465"/>
    </row>
    <row r="60" spans="1:258" s="96" customFormat="1" ht="17.25" customHeight="1" x14ac:dyDescent="0.2">
      <c r="A60" s="103"/>
      <c r="B60" s="469" t="s">
        <v>172</v>
      </c>
      <c r="C60" s="468"/>
      <c r="D60" s="468"/>
      <c r="E60" s="467">
        <f>'Sir Name Data'!D35</f>
        <v>250000</v>
      </c>
      <c r="F60" s="195"/>
      <c r="G60" s="195"/>
      <c r="H60" s="195"/>
      <c r="I60" s="195">
        <v>1107.5604971312243</v>
      </c>
      <c r="J60" s="195">
        <v>1090.2144162256043</v>
      </c>
      <c r="K60" s="195">
        <v>1050.7893621204955</v>
      </c>
      <c r="L60" s="291">
        <v>1023.5045376458074</v>
      </c>
      <c r="M60" s="224">
        <v>996.92819164782577</v>
      </c>
      <c r="N60" s="461"/>
      <c r="O60" s="103"/>
      <c r="P60" s="462"/>
      <c r="Q60" s="103"/>
      <c r="R60" s="462"/>
      <c r="S60" s="462"/>
      <c r="T60" s="463"/>
      <c r="U60" s="463"/>
      <c r="V60" s="103"/>
      <c r="W60" s="462"/>
      <c r="X60" s="103"/>
      <c r="Y60" s="462"/>
      <c r="Z60" s="462"/>
      <c r="AA60" s="103"/>
      <c r="AB60" s="136"/>
      <c r="AC60" s="462"/>
      <c r="AD60" s="103"/>
      <c r="AE60" s="464"/>
      <c r="AF60" s="462"/>
      <c r="AG60" s="103"/>
      <c r="AH60" s="103"/>
      <c r="AI60" s="136"/>
      <c r="AJ60" s="136"/>
      <c r="AK60" s="136"/>
      <c r="AL60" s="136"/>
      <c r="AM60" s="136"/>
      <c r="AN60" s="136"/>
      <c r="AO60" s="136"/>
      <c r="AP60" s="136"/>
      <c r="AQ60" s="136"/>
      <c r="AR60" s="136"/>
      <c r="AS60" s="136"/>
      <c r="AT60" s="136"/>
      <c r="AU60" s="136"/>
      <c r="AV60" s="136"/>
      <c r="AW60" s="136"/>
      <c r="AX60" s="136"/>
      <c r="AY60" s="136"/>
      <c r="AZ60" s="136"/>
      <c r="BA60" s="136"/>
      <c r="BB60" s="465"/>
      <c r="BC60" s="465"/>
      <c r="BD60" s="465"/>
      <c r="BE60" s="465"/>
      <c r="BF60" s="465"/>
      <c r="BG60" s="465"/>
      <c r="BH60" s="465"/>
      <c r="BI60" s="465"/>
      <c r="BJ60" s="465"/>
      <c r="BK60" s="465"/>
      <c r="BL60" s="465"/>
      <c r="BM60" s="465"/>
      <c r="BN60" s="465"/>
      <c r="BO60" s="465"/>
      <c r="BP60" s="465"/>
      <c r="BQ60" s="465"/>
      <c r="BR60" s="465"/>
      <c r="BS60" s="465"/>
      <c r="BT60" s="465"/>
      <c r="BU60" s="465"/>
      <c r="BV60" s="465"/>
      <c r="BW60" s="465"/>
      <c r="BX60" s="465"/>
      <c r="BY60" s="465"/>
      <c r="BZ60" s="465"/>
      <c r="CA60" s="465"/>
      <c r="CB60" s="465"/>
      <c r="CC60" s="465"/>
      <c r="CD60" s="465"/>
      <c r="CE60" s="465"/>
      <c r="CF60" s="465"/>
      <c r="CG60" s="465"/>
      <c r="CH60" s="465"/>
      <c r="CI60" s="465"/>
      <c r="CJ60" s="465"/>
      <c r="CK60" s="465"/>
      <c r="CL60" s="465"/>
      <c r="CM60" s="465"/>
      <c r="CN60" s="465"/>
      <c r="CO60" s="465"/>
      <c r="CP60" s="465"/>
      <c r="CQ60" s="465"/>
      <c r="CR60" s="465"/>
      <c r="CS60" s="465"/>
      <c r="CT60" s="465"/>
      <c r="CU60" s="465"/>
      <c r="CV60" s="465"/>
      <c r="CW60" s="465"/>
      <c r="CX60" s="465"/>
      <c r="CY60" s="465"/>
      <c r="CZ60" s="465"/>
      <c r="DA60" s="465"/>
      <c r="DB60" s="465"/>
      <c r="DC60" s="465"/>
      <c r="DD60" s="465"/>
      <c r="DE60" s="465"/>
      <c r="DF60" s="465"/>
      <c r="DG60" s="465"/>
      <c r="DH60" s="465"/>
      <c r="DI60" s="465"/>
      <c r="DJ60" s="465"/>
      <c r="DK60" s="465"/>
      <c r="DL60" s="465"/>
      <c r="DM60" s="465"/>
      <c r="DN60" s="465"/>
      <c r="DO60" s="465"/>
      <c r="DP60" s="465"/>
      <c r="DQ60" s="465"/>
      <c r="DR60" s="465"/>
      <c r="DS60" s="465"/>
      <c r="DT60" s="465"/>
      <c r="DU60" s="465"/>
      <c r="DV60" s="465"/>
      <c r="DW60" s="465"/>
      <c r="DX60" s="465"/>
      <c r="DY60" s="465"/>
      <c r="DZ60" s="465"/>
      <c r="EA60" s="465"/>
      <c r="EB60" s="465"/>
      <c r="EC60" s="465"/>
      <c r="ED60" s="465"/>
      <c r="EE60" s="465"/>
      <c r="EF60" s="465"/>
      <c r="EG60" s="465"/>
      <c r="EH60" s="465"/>
      <c r="EI60" s="465"/>
      <c r="EJ60" s="465"/>
      <c r="EK60" s="465"/>
      <c r="EL60" s="465"/>
      <c r="EM60" s="465"/>
      <c r="EN60" s="465"/>
      <c r="EO60" s="465"/>
      <c r="EP60" s="465"/>
      <c r="EQ60" s="465"/>
      <c r="ER60" s="465"/>
      <c r="ES60" s="465"/>
      <c r="ET60" s="465"/>
      <c r="EU60" s="465"/>
      <c r="EV60" s="465"/>
      <c r="EW60" s="465"/>
      <c r="EX60" s="465"/>
      <c r="EY60" s="465"/>
      <c r="EZ60" s="465"/>
      <c r="FA60" s="465"/>
      <c r="FB60" s="465"/>
      <c r="FC60" s="465"/>
      <c r="FD60" s="465"/>
      <c r="FE60" s="465"/>
      <c r="FF60" s="465"/>
      <c r="FG60" s="465"/>
      <c r="FH60" s="465"/>
      <c r="FI60" s="465"/>
      <c r="FJ60" s="465"/>
      <c r="FK60" s="465"/>
      <c r="FL60" s="465"/>
      <c r="FM60" s="465"/>
      <c r="FN60" s="465"/>
      <c r="FO60" s="465"/>
      <c r="FP60" s="465"/>
      <c r="FQ60" s="465"/>
      <c r="FR60" s="465"/>
      <c r="FS60" s="465"/>
      <c r="FT60" s="465"/>
      <c r="FU60" s="465"/>
      <c r="FV60" s="465"/>
      <c r="FW60" s="465"/>
      <c r="FX60" s="465"/>
      <c r="FY60" s="465"/>
      <c r="FZ60" s="465"/>
      <c r="GA60" s="465"/>
      <c r="GB60" s="465"/>
      <c r="GC60" s="465"/>
      <c r="GD60" s="465"/>
      <c r="GE60" s="465"/>
      <c r="GF60" s="465"/>
      <c r="GG60" s="465"/>
      <c r="GH60" s="465"/>
      <c r="GI60" s="465"/>
      <c r="GJ60" s="465"/>
      <c r="GK60" s="465"/>
      <c r="GL60" s="465"/>
      <c r="GM60" s="465"/>
      <c r="GN60" s="465"/>
      <c r="GO60" s="465"/>
      <c r="GP60" s="465"/>
      <c r="GQ60" s="465"/>
      <c r="GR60" s="465"/>
      <c r="GS60" s="465"/>
      <c r="GT60" s="465"/>
      <c r="GU60" s="465"/>
      <c r="GV60" s="465"/>
      <c r="GW60" s="465"/>
      <c r="GX60" s="465"/>
      <c r="GY60" s="465"/>
      <c r="GZ60" s="465"/>
      <c r="HA60" s="465"/>
      <c r="HB60" s="465"/>
      <c r="HC60" s="465"/>
      <c r="HD60" s="465"/>
      <c r="HE60" s="465"/>
      <c r="HF60" s="465"/>
      <c r="HG60" s="465"/>
      <c r="HH60" s="465"/>
      <c r="HI60" s="465"/>
      <c r="HJ60" s="465"/>
      <c r="HK60" s="465"/>
      <c r="HL60" s="465"/>
      <c r="HM60" s="465"/>
      <c r="HN60" s="465"/>
      <c r="HO60" s="465"/>
      <c r="HP60" s="465"/>
      <c r="HQ60" s="465"/>
      <c r="HR60" s="465"/>
      <c r="HS60" s="465"/>
      <c r="HT60" s="465"/>
      <c r="HU60" s="465"/>
      <c r="HV60" s="465"/>
      <c r="HW60" s="465"/>
      <c r="HX60" s="465"/>
      <c r="HY60" s="465"/>
      <c r="HZ60" s="465"/>
      <c r="IA60" s="465"/>
      <c r="IB60" s="465"/>
      <c r="IC60" s="465"/>
      <c r="ID60" s="465"/>
      <c r="IE60" s="465"/>
      <c r="IF60" s="465"/>
      <c r="IG60" s="465"/>
      <c r="IH60" s="465"/>
      <c r="II60" s="465"/>
      <c r="IJ60" s="465"/>
      <c r="IK60" s="465"/>
      <c r="IL60" s="465"/>
      <c r="IM60" s="465"/>
      <c r="IN60" s="465"/>
      <c r="IO60" s="465"/>
      <c r="IP60" s="465"/>
      <c r="IQ60" s="465"/>
      <c r="IR60" s="465"/>
      <c r="IS60" s="465"/>
      <c r="IT60" s="465"/>
      <c r="IU60" s="465"/>
      <c r="IV60" s="465"/>
      <c r="IW60" s="465"/>
      <c r="IX60" s="465"/>
    </row>
    <row r="61" spans="1:258" ht="12" customHeight="1" thickBot="1" x14ac:dyDescent="0.25">
      <c r="A61" s="4"/>
      <c r="B61" s="381"/>
      <c r="C61" s="382"/>
      <c r="D61" s="382"/>
      <c r="E61" s="383"/>
      <c r="F61" s="384"/>
      <c r="G61" s="384"/>
      <c r="H61" s="384"/>
      <c r="I61" s="384"/>
      <c r="J61" s="384"/>
      <c r="K61" s="384"/>
      <c r="L61" s="385"/>
      <c r="M61" s="386"/>
      <c r="N61" s="221"/>
      <c r="O61" s="69"/>
      <c r="P61" s="197"/>
      <c r="Q61" s="69"/>
      <c r="R61" s="197"/>
      <c r="S61" s="197"/>
      <c r="T61" s="198"/>
      <c r="U61" s="198"/>
      <c r="V61" s="69"/>
      <c r="W61" s="197"/>
      <c r="X61" s="69"/>
      <c r="Y61" s="197"/>
      <c r="Z61" s="197"/>
      <c r="AA61" s="69"/>
      <c r="AB61" s="69"/>
      <c r="AC61" s="62"/>
      <c r="AD61" s="4"/>
      <c r="AE61" s="12"/>
      <c r="AF61" s="62"/>
      <c r="AG61" s="4"/>
      <c r="AH61" s="69"/>
      <c r="AI61" s="68"/>
      <c r="AJ61" s="68"/>
      <c r="AK61" s="68"/>
      <c r="AL61" s="68"/>
      <c r="AM61" s="68"/>
      <c r="AN61" s="68"/>
      <c r="AO61" s="68"/>
      <c r="AP61" s="68"/>
      <c r="AQ61" s="68"/>
      <c r="AR61" s="68"/>
      <c r="AS61" s="68"/>
      <c r="AT61" s="68"/>
      <c r="AU61" s="68"/>
      <c r="AV61" s="68"/>
      <c r="AW61" s="68"/>
      <c r="AX61" s="68"/>
      <c r="AY61" s="68"/>
      <c r="AZ61" s="68"/>
      <c r="BA61" s="68"/>
    </row>
    <row r="62" spans="1:258" ht="31.5" customHeight="1" thickBot="1" x14ac:dyDescent="0.25">
      <c r="A62" s="4"/>
      <c r="B62" s="585" t="s">
        <v>96</v>
      </c>
      <c r="C62" s="586"/>
      <c r="D62" s="586"/>
      <c r="E62" s="587"/>
      <c r="F62" s="225">
        <f>SUM(F36:F60)</f>
        <v>29166.666666666664</v>
      </c>
      <c r="G62" s="225">
        <f t="shared" ref="G62:M62" si="2">SUM(G36:G60)</f>
        <v>29166.666666666664</v>
      </c>
      <c r="H62" s="225">
        <f t="shared" si="2"/>
        <v>21063</v>
      </c>
      <c r="I62" s="225">
        <f t="shared" si="2"/>
        <v>12245.461862466935</v>
      </c>
      <c r="J62" s="225">
        <f t="shared" si="2"/>
        <v>12893.530469967511</v>
      </c>
      <c r="K62" s="225">
        <f t="shared" si="2"/>
        <v>15531.044498706733</v>
      </c>
      <c r="L62" s="225">
        <f t="shared" si="2"/>
        <v>17184.66048511392</v>
      </c>
      <c r="M62" s="226">
        <f t="shared" si="2"/>
        <v>21206.441715109511</v>
      </c>
      <c r="N62" s="84"/>
      <c r="O62" s="69"/>
      <c r="P62" s="62"/>
      <c r="Q62" s="4"/>
      <c r="R62" s="62"/>
      <c r="S62" s="62"/>
      <c r="T62" s="63"/>
      <c r="U62" s="63"/>
      <c r="V62" s="4"/>
      <c r="W62" s="62"/>
      <c r="X62" s="4"/>
      <c r="Y62" s="62"/>
      <c r="Z62" s="62"/>
      <c r="AA62" s="4"/>
      <c r="AB62" s="69"/>
      <c r="AC62" s="62"/>
      <c r="AD62" s="4"/>
      <c r="AE62" s="12"/>
      <c r="AF62" s="62"/>
      <c r="AG62" s="4"/>
      <c r="AH62" s="4"/>
      <c r="AI62" s="68"/>
    </row>
    <row r="63" spans="1:258" ht="27" customHeight="1" x14ac:dyDescent="0.2">
      <c r="A63" s="4"/>
      <c r="B63" s="219"/>
      <c r="C63" s="89"/>
      <c r="D63" s="89"/>
      <c r="E63" s="89" t="s">
        <v>88</v>
      </c>
      <c r="F63" s="391">
        <f>F62-F60</f>
        <v>29166.666666666664</v>
      </c>
      <c r="G63" s="391">
        <f t="shared" ref="G63:M63" si="3">G62-G60</f>
        <v>29166.666666666664</v>
      </c>
      <c r="H63" s="391">
        <f t="shared" si="3"/>
        <v>21063</v>
      </c>
      <c r="I63" s="391">
        <f t="shared" si="3"/>
        <v>11137.901365335711</v>
      </c>
      <c r="J63" s="391">
        <f t="shared" si="3"/>
        <v>11803.316053741906</v>
      </c>
      <c r="K63" s="391">
        <f t="shared" si="3"/>
        <v>14480.255136586238</v>
      </c>
      <c r="L63" s="391">
        <f t="shared" si="3"/>
        <v>16161.155947468113</v>
      </c>
      <c r="M63" s="391">
        <f t="shared" si="3"/>
        <v>20209.513523461686</v>
      </c>
      <c r="N63" s="84"/>
      <c r="O63" s="69"/>
      <c r="P63" s="62"/>
      <c r="Q63" s="4"/>
      <c r="R63" s="62"/>
      <c r="S63" s="62"/>
      <c r="T63" s="63"/>
      <c r="U63" s="63"/>
      <c r="V63" s="4"/>
      <c r="W63" s="62"/>
      <c r="X63" s="4"/>
      <c r="Y63" s="62"/>
      <c r="Z63" s="62"/>
      <c r="AA63" s="4"/>
      <c r="AB63" s="69"/>
      <c r="AC63" s="62"/>
      <c r="AD63" s="4"/>
      <c r="AE63" s="12"/>
      <c r="AF63" s="62"/>
      <c r="AG63" s="4"/>
      <c r="AH63" s="4"/>
      <c r="AI63" s="68"/>
    </row>
    <row r="64" spans="1:258" ht="19.5" customHeight="1" x14ac:dyDescent="0.2">
      <c r="A64" s="4"/>
      <c r="B64" s="219"/>
      <c r="C64" s="89"/>
      <c r="D64" s="89"/>
      <c r="E64" s="89"/>
      <c r="F64" s="303"/>
      <c r="G64" s="417">
        <f>G63*12</f>
        <v>350000</v>
      </c>
      <c r="H64" s="417">
        <f t="shared" ref="H64:M64" si="4">H63*12</f>
        <v>252756</v>
      </c>
      <c r="I64" s="417">
        <f t="shared" si="4"/>
        <v>133654.81638402853</v>
      </c>
      <c r="J64" s="417">
        <f t="shared" si="4"/>
        <v>141639.79264490289</v>
      </c>
      <c r="K64" s="417">
        <f t="shared" si="4"/>
        <v>173763.06163903486</v>
      </c>
      <c r="M64" s="417">
        <f t="shared" si="4"/>
        <v>242514.16228154022</v>
      </c>
      <c r="N64" s="84"/>
      <c r="O64" s="69"/>
      <c r="P64" s="62"/>
      <c r="Q64" s="4"/>
      <c r="R64" s="62"/>
      <c r="S64" s="62"/>
      <c r="T64" s="63"/>
      <c r="U64" s="63"/>
      <c r="V64" s="4"/>
      <c r="W64" s="62"/>
      <c r="X64" s="4"/>
      <c r="Y64" s="62"/>
      <c r="Z64" s="62"/>
      <c r="AA64" s="4"/>
      <c r="AB64" s="69"/>
      <c r="AC64" s="62"/>
      <c r="AD64" s="4"/>
      <c r="AE64" s="12"/>
      <c r="AF64" s="62"/>
      <c r="AG64" s="4"/>
      <c r="AH64" s="4"/>
      <c r="AI64" s="68"/>
    </row>
    <row r="65" spans="1:258" ht="15" customHeight="1" thickBot="1" x14ac:dyDescent="0.25">
      <c r="A65" s="89"/>
      <c r="B65" s="219"/>
      <c r="C65" s="89"/>
      <c r="D65" s="89"/>
      <c r="E65" s="89"/>
      <c r="F65" s="65"/>
      <c r="G65" s="65"/>
      <c r="H65" s="65"/>
      <c r="I65" s="65"/>
      <c r="J65" s="65"/>
      <c r="K65" s="65"/>
      <c r="L65" s="417">
        <f>L63*12</f>
        <v>193933.87136961735</v>
      </c>
      <c r="M65" s="65"/>
      <c r="N65" s="69"/>
      <c r="P65" s="4"/>
      <c r="Q65" s="4"/>
      <c r="R65" s="4"/>
      <c r="S65" s="4"/>
      <c r="T65" s="4"/>
      <c r="U65" s="4"/>
      <c r="V65" s="4"/>
      <c r="W65" s="62"/>
      <c r="X65" s="4"/>
      <c r="Y65" s="62"/>
      <c r="Z65" s="62"/>
      <c r="AA65" s="4"/>
      <c r="AB65" s="69"/>
      <c r="AC65" s="62"/>
      <c r="AD65" s="4"/>
      <c r="AE65" s="12"/>
      <c r="AF65" s="62"/>
      <c r="AG65" s="4"/>
      <c r="AH65" s="4"/>
      <c r="AI65" s="68"/>
    </row>
    <row r="66" spans="1:258" ht="27.75" customHeight="1" x14ac:dyDescent="0.2">
      <c r="A66" s="4"/>
      <c r="B66" s="595" t="s">
        <v>78</v>
      </c>
      <c r="C66" s="596"/>
      <c r="D66" s="597"/>
      <c r="E66" s="598"/>
      <c r="F66" s="292">
        <f>'Sir Name Data (2)'!D47</f>
        <v>8000</v>
      </c>
      <c r="G66" s="292">
        <f>F66*(1+$N66)^(G35-F35)</f>
        <v>8323.2000000000007</v>
      </c>
      <c r="H66" s="292">
        <f>G66*(1+$N66)^(H35-G35)</f>
        <v>8659.4572800000005</v>
      </c>
      <c r="I66" s="292">
        <f>H66*(1+$N66)^(I35-H35)</f>
        <v>9189.4853411942404</v>
      </c>
      <c r="J66" s="292">
        <f>(I66*(1+$N66)^(J35-I35))-1000</f>
        <v>8751.9553599580577</v>
      </c>
      <c r="K66" s="292">
        <f>J66*(1+$N66)^(K35-J35)</f>
        <v>10053.245685890115</v>
      </c>
      <c r="L66" s="292">
        <f>K66*(1+$N66)^(L35-K35)</f>
        <v>11099.595571644493</v>
      </c>
      <c r="M66" s="320">
        <f>L66*(1+$N66)^(M35-L35)</f>
        <v>12254.850393936415</v>
      </c>
      <c r="N66" s="227">
        <v>0.02</v>
      </c>
      <c r="O66" s="202" t="s">
        <v>33</v>
      </c>
      <c r="P66" s="4"/>
      <c r="Q66" s="4"/>
      <c r="R66" s="4"/>
      <c r="S66" s="4"/>
      <c r="T66" s="4"/>
      <c r="U66" s="4"/>
      <c r="V66" s="4"/>
      <c r="W66" s="62"/>
      <c r="X66" s="4"/>
      <c r="Y66" s="62"/>
      <c r="Z66" s="62"/>
      <c r="AA66" s="4"/>
      <c r="AB66" s="69"/>
      <c r="AC66" s="62"/>
      <c r="AD66" s="4"/>
      <c r="AE66" s="12"/>
      <c r="AF66" s="62"/>
      <c r="AG66" s="4"/>
      <c r="AH66" s="4"/>
      <c r="AI66" s="68"/>
    </row>
    <row r="67" spans="1:258" ht="30.75" customHeight="1" x14ac:dyDescent="0.2">
      <c r="A67" s="4"/>
      <c r="B67" s="591" t="s">
        <v>128</v>
      </c>
      <c r="C67" s="592"/>
      <c r="D67" s="593"/>
      <c r="E67" s="594"/>
      <c r="F67" s="341">
        <f>MIN(147000*0.062/12,(F36)*0.062)+((F36)*0.0145)+MIN(147000*0.062/12,(F37)*0.062)+((F37)*0.0145)</f>
        <v>1828.25</v>
      </c>
      <c r="G67" s="341">
        <f>MIN(147000*0.062/12,(G36)*0.062)+((G36)*0.0145)+MIN(147000*0.062/12,(G37)*0.062)+((G37)*0.0145)</f>
        <v>1828.25</v>
      </c>
      <c r="H67" s="341">
        <f>MIN(147000*0.062/12,(H36)*0.062)+((H36)*0.0145)+MIN(147000*0.062/12,(H37)*0.062)+((H37)*0.0145)</f>
        <v>1031.375</v>
      </c>
      <c r="I67" s="341">
        <f>MIN(147000*0.062/12,(I36)*0.062)+((I36)*0.0145)+MIN(147000*0.062/12,(I37)*0.062)+((I37)*0.0145)</f>
        <v>0</v>
      </c>
      <c r="J67" s="341">
        <f>MIN(147000*0.062/12,(J36)*0.062)+((J36)*0.0145)+MIN(147000*0.062/12,(J37)*0.062)+((J37)*0.0145)</f>
        <v>0</v>
      </c>
      <c r="K67" s="341"/>
      <c r="L67" s="341"/>
      <c r="M67" s="328"/>
      <c r="N67" s="228"/>
      <c r="O67" s="102"/>
      <c r="P67" s="4"/>
      <c r="Q67" s="4"/>
      <c r="R67" s="4"/>
      <c r="S67" s="4"/>
      <c r="T67" s="4"/>
      <c r="U67" s="4"/>
      <c r="V67" s="4"/>
      <c r="W67" s="62"/>
      <c r="X67" s="4"/>
      <c r="Y67" s="62"/>
      <c r="Z67" s="62"/>
      <c r="AA67" s="4"/>
      <c r="AB67" s="69"/>
      <c r="AC67" s="62"/>
      <c r="AD67" s="4"/>
      <c r="AE67" s="12"/>
      <c r="AF67" s="62"/>
      <c r="AG67" s="4"/>
      <c r="AH67" s="4"/>
      <c r="AI67" s="68"/>
    </row>
    <row r="68" spans="1:258" ht="30.75" customHeight="1" x14ac:dyDescent="0.2">
      <c r="A68" s="4"/>
      <c r="B68" s="429"/>
      <c r="C68" s="430"/>
      <c r="D68" s="430"/>
      <c r="E68" s="431" t="s">
        <v>137</v>
      </c>
      <c r="F68" s="341">
        <f>((114000*5%)/12)+(8300/12)</f>
        <v>1166.6666666666665</v>
      </c>
      <c r="G68" s="341">
        <f>((114000*5%)/12)+(8300/12)</f>
        <v>1166.6666666666665</v>
      </c>
      <c r="H68" s="341">
        <f>((114000*5%)/12)+(4150/12)</f>
        <v>820.83333333333326</v>
      </c>
      <c r="I68" s="341">
        <f t="shared" ref="I68:J68" si="5">((114000*5%)/12)+(4150/12)</f>
        <v>820.83333333333326</v>
      </c>
      <c r="J68" s="341">
        <f t="shared" si="5"/>
        <v>820.83333333333326</v>
      </c>
      <c r="K68" s="341"/>
      <c r="L68" s="341"/>
      <c r="M68" s="328"/>
      <c r="N68" s="228"/>
      <c r="O68" s="102"/>
      <c r="P68" s="4"/>
      <c r="Q68" s="4"/>
      <c r="R68" s="4"/>
      <c r="S68" s="4"/>
      <c r="T68" s="4"/>
      <c r="U68" s="4"/>
      <c r="V68" s="4"/>
      <c r="W68" s="62"/>
      <c r="X68" s="4"/>
      <c r="Y68" s="62"/>
      <c r="Z68" s="62"/>
      <c r="AA68" s="4"/>
      <c r="AB68" s="69"/>
      <c r="AC68" s="62"/>
      <c r="AD68" s="4"/>
      <c r="AE68" s="12"/>
      <c r="AF68" s="62"/>
      <c r="AG68" s="4"/>
      <c r="AH68" s="4"/>
      <c r="AI68" s="68"/>
    </row>
    <row r="69" spans="1:258" ht="30.75" customHeight="1" x14ac:dyDescent="0.2">
      <c r="A69" s="4"/>
      <c r="B69" s="429"/>
      <c r="C69" s="430"/>
      <c r="D69" s="430"/>
      <c r="E69" s="431" t="s">
        <v>129</v>
      </c>
      <c r="F69" s="341"/>
      <c r="G69" s="432">
        <f t="shared" ref="G69:J69" si="6">240*2</f>
        <v>480</v>
      </c>
      <c r="H69" s="432">
        <f t="shared" si="6"/>
        <v>480</v>
      </c>
      <c r="I69" s="432">
        <f t="shared" si="6"/>
        <v>480</v>
      </c>
      <c r="J69" s="432">
        <f t="shared" si="6"/>
        <v>480</v>
      </c>
      <c r="K69" s="432">
        <f t="shared" ref="K69:M69" si="7">240*2</f>
        <v>480</v>
      </c>
      <c r="L69" s="432">
        <f t="shared" si="7"/>
        <v>480</v>
      </c>
      <c r="M69" s="433">
        <f t="shared" si="7"/>
        <v>480</v>
      </c>
      <c r="N69" s="228"/>
      <c r="O69" s="102"/>
      <c r="P69" s="4"/>
      <c r="Q69" s="4"/>
      <c r="R69" s="4"/>
      <c r="S69" s="4"/>
      <c r="T69" s="4"/>
      <c r="U69" s="4"/>
      <c r="V69" s="4"/>
      <c r="W69" s="62"/>
      <c r="X69" s="4"/>
      <c r="Y69" s="62"/>
      <c r="Z69" s="62"/>
      <c r="AA69" s="4"/>
      <c r="AB69" s="69"/>
      <c r="AC69" s="62"/>
      <c r="AD69" s="4"/>
      <c r="AE69" s="12"/>
      <c r="AF69" s="62"/>
      <c r="AG69" s="4"/>
      <c r="AH69" s="4"/>
      <c r="AI69" s="68"/>
    </row>
    <row r="70" spans="1:258" ht="32.25" customHeight="1" thickBot="1" x14ac:dyDescent="0.25">
      <c r="A70" s="4"/>
      <c r="B70" s="599" t="s">
        <v>190</v>
      </c>
      <c r="C70" s="600"/>
      <c r="D70" s="600"/>
      <c r="E70" s="601"/>
      <c r="F70" s="231">
        <f t="shared" ref="F70:M70" si="8">(F71*F63)</f>
        <v>5320</v>
      </c>
      <c r="G70" s="231">
        <f t="shared" si="8"/>
        <v>5320</v>
      </c>
      <c r="H70" s="231">
        <f t="shared" si="8"/>
        <v>3424.8438000000001</v>
      </c>
      <c r="I70" s="231">
        <f t="shared" si="8"/>
        <v>1513.6407955491229</v>
      </c>
      <c r="J70" s="231">
        <f t="shared" si="8"/>
        <v>1594.6279988605315</v>
      </c>
      <c r="K70" s="231">
        <f t="shared" si="8"/>
        <v>2282.0882095259908</v>
      </c>
      <c r="L70" s="231">
        <f t="shared" si="8"/>
        <v>2711.8419679851495</v>
      </c>
      <c r="M70" s="232">
        <f t="shared" si="8"/>
        <v>3767.0533207732587</v>
      </c>
      <c r="N70" s="12"/>
      <c r="O70" s="61"/>
      <c r="P70" s="62"/>
      <c r="Q70" s="4"/>
      <c r="R70" s="62"/>
      <c r="S70" s="62"/>
      <c r="T70" s="63"/>
      <c r="U70" s="63"/>
      <c r="V70" s="4"/>
      <c r="W70" s="62"/>
      <c r="X70" s="4"/>
      <c r="Y70" s="62"/>
      <c r="Z70" s="62"/>
      <c r="AA70" s="4"/>
      <c r="AB70" s="61"/>
      <c r="AC70" s="62"/>
      <c r="AD70" s="4"/>
      <c r="AE70" s="12"/>
      <c r="AF70" s="62"/>
      <c r="AG70" s="4"/>
      <c r="AH70" s="4"/>
      <c r="AI70" s="68"/>
    </row>
    <row r="71" spans="1:258" s="110" customFormat="1" ht="31.5" customHeight="1" thickBot="1" x14ac:dyDescent="0.25">
      <c r="A71" s="108"/>
      <c r="B71" s="588" t="s">
        <v>191</v>
      </c>
      <c r="C71" s="589"/>
      <c r="D71" s="589"/>
      <c r="E71" s="590"/>
      <c r="F71" s="275">
        <f>15.17%+3.07%</f>
        <v>0.18240000000000001</v>
      </c>
      <c r="G71" s="275">
        <f>15.17%+3.07%</f>
        <v>0.18240000000000001</v>
      </c>
      <c r="H71" s="275">
        <f>13.19%+3.07%</f>
        <v>0.16259999999999999</v>
      </c>
      <c r="I71" s="275">
        <f>10.52%+3.07%</f>
        <v>0.13589999999999999</v>
      </c>
      <c r="J71" s="275">
        <f>10.44%+3.07%</f>
        <v>0.1351</v>
      </c>
      <c r="K71" s="275">
        <f>12.69%+3.07%</f>
        <v>0.15759999999999999</v>
      </c>
      <c r="L71" s="275">
        <f>13.71%+3.07%</f>
        <v>0.1678</v>
      </c>
      <c r="M71" s="395">
        <f>15.57%+3.07%</f>
        <v>0.18640000000000001</v>
      </c>
      <c r="N71" s="111"/>
      <c r="O71" s="111"/>
      <c r="P71" s="112"/>
      <c r="Q71" s="108"/>
      <c r="R71" s="112"/>
      <c r="S71" s="112"/>
      <c r="T71" s="113"/>
      <c r="U71" s="113"/>
      <c r="V71" s="108"/>
      <c r="W71" s="112"/>
      <c r="X71" s="108"/>
      <c r="Y71" s="112"/>
      <c r="Z71" s="112"/>
      <c r="AA71" s="108"/>
      <c r="AB71" s="111"/>
      <c r="AC71" s="112"/>
      <c r="AD71" s="108"/>
      <c r="AE71" s="111"/>
      <c r="AF71" s="112"/>
      <c r="AG71" s="108"/>
      <c r="AH71" s="108"/>
      <c r="AI71" s="19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c r="FQ71" s="109"/>
      <c r="FR71" s="109"/>
      <c r="FS71" s="109"/>
      <c r="FT71" s="109"/>
      <c r="FU71" s="109"/>
      <c r="FV71" s="109"/>
      <c r="FW71" s="109"/>
      <c r="FX71" s="109"/>
      <c r="FY71" s="109"/>
      <c r="FZ71" s="109"/>
      <c r="GA71" s="109"/>
      <c r="GB71" s="109"/>
      <c r="GC71" s="109"/>
      <c r="GD71" s="109"/>
      <c r="GE71" s="109"/>
      <c r="GF71" s="109"/>
      <c r="GG71" s="109"/>
      <c r="GH71" s="109"/>
      <c r="GI71" s="109"/>
      <c r="GJ71" s="109"/>
      <c r="GK71" s="109"/>
      <c r="GL71" s="109"/>
      <c r="GM71" s="109"/>
      <c r="GN71" s="109"/>
      <c r="GO71" s="109"/>
      <c r="GP71" s="109"/>
      <c r="GQ71" s="109"/>
      <c r="GR71" s="109"/>
      <c r="GS71" s="109"/>
      <c r="GT71" s="109"/>
      <c r="GU71" s="109"/>
      <c r="GV71" s="109"/>
      <c r="GW71" s="109"/>
      <c r="GX71" s="109"/>
      <c r="GY71" s="109"/>
      <c r="GZ71" s="109"/>
      <c r="HA71" s="109"/>
      <c r="HB71" s="109"/>
      <c r="HC71" s="109"/>
      <c r="HD71" s="109"/>
      <c r="HE71" s="109"/>
      <c r="HF71" s="109"/>
      <c r="HG71" s="109"/>
      <c r="HH71" s="109"/>
      <c r="HI71" s="109"/>
      <c r="HJ71" s="109"/>
      <c r="HK71" s="109"/>
      <c r="HL71" s="109"/>
      <c r="HM71" s="109"/>
      <c r="HN71" s="109"/>
      <c r="HO71" s="109"/>
      <c r="HP71" s="109"/>
      <c r="HQ71" s="109"/>
      <c r="HR71" s="109"/>
      <c r="HS71" s="109"/>
      <c r="HT71" s="109"/>
      <c r="HU71" s="109"/>
      <c r="HV71" s="109"/>
      <c r="HW71" s="109"/>
      <c r="HX71" s="109"/>
      <c r="HY71" s="109"/>
      <c r="HZ71" s="109"/>
      <c r="IA71" s="109"/>
      <c r="IB71" s="109"/>
      <c r="IC71" s="109"/>
      <c r="ID71" s="109"/>
      <c r="IE71" s="109"/>
      <c r="IF71" s="109"/>
      <c r="IG71" s="109"/>
      <c r="IH71" s="109"/>
      <c r="II71" s="109"/>
      <c r="IJ71" s="109"/>
      <c r="IK71" s="109"/>
      <c r="IL71" s="109"/>
      <c r="IM71" s="109"/>
      <c r="IN71" s="109"/>
      <c r="IO71" s="109"/>
      <c r="IP71" s="109"/>
      <c r="IQ71" s="109"/>
      <c r="IR71" s="109"/>
      <c r="IS71" s="109"/>
      <c r="IT71" s="109"/>
      <c r="IU71" s="109"/>
      <c r="IV71" s="109"/>
      <c r="IW71" s="109"/>
      <c r="IX71" s="109"/>
    </row>
    <row r="72" spans="1:258" ht="30" customHeight="1" x14ac:dyDescent="0.2">
      <c r="B72" s="577" t="s">
        <v>82</v>
      </c>
      <c r="C72" s="578"/>
      <c r="D72" s="578"/>
      <c r="E72" s="578"/>
      <c r="F72" s="293">
        <f>F62-F66-F67-F70-F68-F69</f>
        <v>12851.749999999998</v>
      </c>
      <c r="G72" s="293">
        <f t="shared" ref="G72:M72" si="9">G62-G66-G67-G70-G68-G69</f>
        <v>12048.549999999997</v>
      </c>
      <c r="H72" s="293">
        <f t="shared" si="9"/>
        <v>6646.4905866666659</v>
      </c>
      <c r="I72" s="293">
        <f t="shared" si="9"/>
        <v>241.50239239023813</v>
      </c>
      <c r="J72" s="293">
        <f t="shared" si="9"/>
        <v>1246.1137778155883</v>
      </c>
      <c r="K72" s="293">
        <f t="shared" si="9"/>
        <v>2715.7106032906272</v>
      </c>
      <c r="L72" s="293">
        <f t="shared" si="9"/>
        <v>2893.2229454842773</v>
      </c>
      <c r="M72" s="293">
        <f t="shared" si="9"/>
        <v>4704.538000399838</v>
      </c>
      <c r="N72" s="12"/>
      <c r="O72" s="200"/>
      <c r="P72" s="62"/>
      <c r="Q72" s="4"/>
      <c r="R72" s="62"/>
      <c r="S72" s="62"/>
      <c r="T72" s="63"/>
      <c r="U72" s="63"/>
      <c r="V72" s="4"/>
      <c r="W72" s="62"/>
      <c r="X72" s="4"/>
      <c r="Y72" s="62"/>
      <c r="Z72" s="62"/>
      <c r="AA72" s="4"/>
      <c r="AB72" s="69"/>
      <c r="AC72" s="4"/>
      <c r="AD72" s="4"/>
      <c r="AE72" s="4"/>
      <c r="AF72" s="4"/>
      <c r="AG72" s="4"/>
      <c r="AH72" s="4"/>
      <c r="AI72" s="68"/>
    </row>
    <row r="73" spans="1:258" ht="15" customHeight="1" x14ac:dyDescent="0.2">
      <c r="B73" s="89"/>
      <c r="C73" s="89"/>
      <c r="D73" s="89"/>
      <c r="E73" s="89"/>
      <c r="F73" s="90"/>
      <c r="G73" s="65"/>
      <c r="H73" s="66"/>
      <c r="I73" s="65"/>
      <c r="J73" s="66"/>
      <c r="K73" s="66"/>
      <c r="L73" s="66"/>
      <c r="M73" s="66"/>
      <c r="N73" s="12"/>
      <c r="O73" s="200"/>
      <c r="P73" s="62"/>
      <c r="Q73" s="4"/>
      <c r="R73" s="62"/>
      <c r="S73" s="62"/>
      <c r="T73" s="63"/>
      <c r="U73" s="63"/>
      <c r="V73" s="4"/>
      <c r="W73" s="62"/>
      <c r="X73" s="4"/>
      <c r="Y73" s="62"/>
      <c r="Z73" s="62"/>
      <c r="AA73" s="4"/>
      <c r="AB73" s="69"/>
      <c r="AC73" s="4"/>
      <c r="AD73" s="4"/>
      <c r="AE73" s="4"/>
      <c r="AF73" s="4"/>
      <c r="AG73" s="4"/>
      <c r="AH73" s="4"/>
      <c r="AI73" s="68"/>
    </row>
    <row r="74" spans="1:258" ht="15" customHeight="1" x14ac:dyDescent="0.2">
      <c r="B74" s="89"/>
      <c r="C74" s="89"/>
      <c r="D74" s="89"/>
      <c r="E74" s="89"/>
      <c r="F74" s="90"/>
      <c r="G74" s="65"/>
      <c r="H74" s="66"/>
      <c r="I74" s="65"/>
      <c r="J74" s="66"/>
      <c r="K74" s="66"/>
      <c r="L74" s="66"/>
      <c r="M74" s="66"/>
      <c r="N74" s="12"/>
      <c r="O74" s="200"/>
      <c r="P74" s="62"/>
      <c r="Q74" s="4"/>
      <c r="R74" s="62"/>
      <c r="S74" s="62"/>
      <c r="T74" s="63"/>
      <c r="U74" s="63"/>
      <c r="V74" s="4"/>
      <c r="W74" s="62"/>
      <c r="X74" s="4"/>
      <c r="Y74" s="62"/>
      <c r="Z74" s="62"/>
      <c r="AA74" s="4"/>
      <c r="AB74" s="69"/>
      <c r="AC74" s="4"/>
      <c r="AD74" s="4"/>
      <c r="AE74" s="4"/>
      <c r="AF74" s="4"/>
      <c r="AG74" s="4"/>
      <c r="AH74" s="4"/>
      <c r="AI74" s="68"/>
    </row>
    <row r="75" spans="1:258" ht="28.5" customHeight="1" x14ac:dyDescent="0.2">
      <c r="B75" s="89"/>
      <c r="C75" s="89"/>
      <c r="D75" s="89"/>
      <c r="E75" s="254" t="s">
        <v>192</v>
      </c>
      <c r="F75" s="255"/>
      <c r="G75" s="255"/>
      <c r="H75" s="255"/>
      <c r="I75" s="321"/>
      <c r="J75" s="447">
        <v>766</v>
      </c>
      <c r="K75" s="447">
        <v>968</v>
      </c>
      <c r="L75" s="447">
        <v>1190</v>
      </c>
      <c r="M75" s="447">
        <v>1521</v>
      </c>
      <c r="N75" s="12"/>
      <c r="O75" s="200"/>
      <c r="P75" s="62"/>
      <c r="Q75" s="4"/>
      <c r="R75" s="62"/>
      <c r="S75" s="62"/>
      <c r="T75" s="63"/>
      <c r="U75" s="63"/>
      <c r="V75" s="4"/>
      <c r="W75" s="62"/>
      <c r="X75" s="4"/>
      <c r="Y75" s="62"/>
      <c r="Z75" s="62"/>
      <c r="AA75" s="4"/>
      <c r="AB75" s="69"/>
      <c r="AC75" s="4"/>
      <c r="AD75" s="4"/>
      <c r="AE75" s="4"/>
      <c r="AF75" s="4"/>
      <c r="AG75" s="4"/>
      <c r="AH75" s="4"/>
      <c r="AI75" s="68"/>
    </row>
    <row r="76" spans="1:258" ht="24" customHeight="1" x14ac:dyDescent="0.2">
      <c r="B76" s="121"/>
      <c r="C76" s="121"/>
      <c r="D76" s="121"/>
      <c r="E76" s="254" t="s">
        <v>193</v>
      </c>
      <c r="F76" s="256"/>
      <c r="G76" s="255"/>
      <c r="H76" s="255"/>
      <c r="I76" s="321"/>
      <c r="J76" s="447">
        <v>1697</v>
      </c>
      <c r="K76" s="447">
        <v>2146</v>
      </c>
      <c r="L76" s="447">
        <v>2639</v>
      </c>
      <c r="M76" s="447">
        <v>3371</v>
      </c>
      <c r="N76" s="12"/>
      <c r="O76" s="69"/>
      <c r="P76" s="62"/>
      <c r="Q76" s="4"/>
      <c r="R76" s="62"/>
      <c r="S76" s="62"/>
      <c r="T76" s="63"/>
      <c r="U76" s="63"/>
      <c r="V76" s="4"/>
      <c r="W76" s="62"/>
      <c r="X76" s="4"/>
      <c r="Y76" s="62"/>
      <c r="Z76" s="62"/>
      <c r="AA76" s="4"/>
      <c r="AB76" s="69"/>
      <c r="AC76" s="4"/>
      <c r="AD76" s="4"/>
      <c r="AE76" s="4"/>
      <c r="AF76" s="4"/>
      <c r="AG76" s="4"/>
      <c r="AH76" s="4"/>
      <c r="AI76" s="68"/>
    </row>
    <row r="77" spans="1:258" ht="15" customHeight="1" x14ac:dyDescent="0.2">
      <c r="B77" s="372"/>
      <c r="C77" s="372"/>
      <c r="D77" s="372"/>
      <c r="E77" s="372"/>
      <c r="F77" s="372"/>
      <c r="G77" s="372"/>
      <c r="H77" s="372"/>
      <c r="I77" s="372"/>
      <c r="J77" s="372"/>
      <c r="K77" s="372"/>
      <c r="L77" s="372"/>
      <c r="M77" s="372"/>
      <c r="N77" s="203"/>
      <c r="O77" s="69"/>
      <c r="P77" s="62"/>
      <c r="Q77" s="4"/>
      <c r="R77" s="62"/>
      <c r="S77" s="62"/>
      <c r="T77" s="63"/>
      <c r="U77" s="63"/>
      <c r="V77" s="4"/>
      <c r="W77" s="62"/>
      <c r="X77" s="4"/>
      <c r="Y77" s="62"/>
      <c r="Z77" s="62"/>
      <c r="AA77" s="4"/>
      <c r="AB77" s="69"/>
      <c r="AC77" s="4"/>
      <c r="AD77" s="4"/>
      <c r="AE77" s="4"/>
      <c r="AF77" s="4"/>
      <c r="AG77" s="4"/>
      <c r="AH77" s="4"/>
      <c r="AI77" s="68"/>
    </row>
    <row r="78" spans="1:258" ht="15" customHeight="1" x14ac:dyDescent="0.2">
      <c r="B78" s="372"/>
      <c r="C78" s="372"/>
      <c r="D78" s="372"/>
      <c r="E78" s="372"/>
      <c r="F78" s="372"/>
      <c r="G78" s="372"/>
      <c r="H78" s="372"/>
      <c r="I78" s="372"/>
      <c r="J78" s="372"/>
      <c r="K78" s="372"/>
      <c r="L78" s="372"/>
      <c r="M78" s="372"/>
      <c r="N78" s="203"/>
      <c r="O78" s="69"/>
      <c r="P78" s="62"/>
      <c r="Q78" s="4"/>
      <c r="R78" s="62"/>
      <c r="S78" s="62"/>
      <c r="T78" s="63"/>
      <c r="U78" s="63"/>
      <c r="V78" s="4"/>
      <c r="W78" s="62"/>
      <c r="X78" s="4"/>
      <c r="Y78" s="62"/>
      <c r="Z78" s="62"/>
      <c r="AA78" s="4"/>
      <c r="AB78" s="69"/>
      <c r="AC78" s="4"/>
      <c r="AD78" s="4"/>
      <c r="AE78" s="4"/>
      <c r="AF78" s="4"/>
      <c r="AG78" s="4"/>
      <c r="AH78" s="4"/>
      <c r="AI78" s="68"/>
    </row>
    <row r="79" spans="1:258" ht="15" customHeight="1" x14ac:dyDescent="0.2">
      <c r="B79" s="41"/>
      <c r="C79" s="41"/>
      <c r="D79" s="41"/>
      <c r="E79" s="41"/>
      <c r="F79" s="41"/>
      <c r="G79" s="41"/>
      <c r="H79" s="41"/>
      <c r="I79" s="41"/>
      <c r="J79" s="41"/>
      <c r="K79" s="41"/>
      <c r="L79" s="41"/>
      <c r="M79" s="41"/>
      <c r="N79" s="203"/>
      <c r="O79" s="69"/>
      <c r="P79" s="62"/>
      <c r="Q79" s="4"/>
      <c r="R79" s="62"/>
      <c r="S79" s="62"/>
      <c r="T79" s="63"/>
      <c r="U79" s="63"/>
      <c r="V79" s="4"/>
      <c r="W79" s="62"/>
      <c r="X79" s="4"/>
      <c r="Y79" s="62"/>
      <c r="Z79" s="62"/>
      <c r="AA79" s="4"/>
      <c r="AB79" s="69"/>
      <c r="AC79" s="4"/>
      <c r="AD79" s="4"/>
      <c r="AE79" s="4"/>
      <c r="AF79" s="4"/>
      <c r="AG79" s="4"/>
      <c r="AH79" s="4"/>
      <c r="AI79" s="68"/>
    </row>
    <row r="80" spans="1:258" ht="15" customHeight="1" x14ac:dyDescent="0.2">
      <c r="B80" s="41"/>
      <c r="C80" s="41"/>
      <c r="D80" s="41"/>
      <c r="E80" s="41"/>
      <c r="F80" s="41"/>
      <c r="G80" s="41"/>
      <c r="H80" s="41"/>
      <c r="I80" s="41"/>
      <c r="J80" s="41"/>
      <c r="K80" s="41"/>
      <c r="L80" s="41"/>
      <c r="M80" s="41"/>
      <c r="N80" s="203"/>
      <c r="O80" s="69"/>
      <c r="P80" s="62"/>
      <c r="Q80" s="4"/>
      <c r="R80" s="62"/>
      <c r="S80" s="62"/>
      <c r="T80" s="63"/>
      <c r="U80" s="63"/>
      <c r="V80" s="4"/>
      <c r="W80" s="62"/>
      <c r="X80" s="4"/>
      <c r="Y80" s="62"/>
      <c r="Z80" s="62"/>
      <c r="AA80" s="4"/>
      <c r="AB80" s="69"/>
      <c r="AC80" s="4"/>
      <c r="AD80" s="4"/>
      <c r="AE80" s="4"/>
      <c r="AF80" s="4"/>
      <c r="AG80" s="4"/>
      <c r="AH80" s="4"/>
      <c r="AI80" s="68"/>
    </row>
    <row r="81" spans="2:35" ht="15" customHeight="1" x14ac:dyDescent="0.2">
      <c r="B81" s="204" t="s">
        <v>86</v>
      </c>
      <c r="C81" s="205"/>
      <c r="D81" s="205"/>
      <c r="E81" s="205"/>
      <c r="F81" s="41"/>
      <c r="G81" s="41"/>
      <c r="H81" s="41"/>
      <c r="I81" s="41"/>
      <c r="J81" s="41"/>
      <c r="K81" s="41"/>
      <c r="L81" s="41"/>
      <c r="M81" s="41"/>
      <c r="N81" s="203"/>
      <c r="O81" s="69"/>
      <c r="P81" s="62"/>
      <c r="Q81" s="4"/>
      <c r="R81" s="62"/>
      <c r="S81" s="62"/>
      <c r="T81" s="63"/>
      <c r="U81" s="63"/>
      <c r="V81" s="4"/>
      <c r="W81" s="62"/>
      <c r="X81" s="4"/>
      <c r="Y81" s="62"/>
      <c r="Z81" s="62"/>
      <c r="AA81" s="4"/>
      <c r="AB81" s="69"/>
      <c r="AC81" s="4"/>
      <c r="AD81" s="4"/>
      <c r="AE81" s="4"/>
      <c r="AF81" s="4"/>
      <c r="AG81" s="4"/>
      <c r="AH81" s="4"/>
      <c r="AI81" s="68"/>
    </row>
    <row r="82" spans="2:35" ht="15" customHeight="1" x14ac:dyDescent="0.2">
      <c r="B82" s="204" t="s">
        <v>87</v>
      </c>
      <c r="C82" s="205"/>
      <c r="D82" s="205"/>
      <c r="E82" s="205"/>
      <c r="F82" s="4"/>
      <c r="G82" s="4"/>
      <c r="H82" s="4"/>
      <c r="I82" s="4"/>
      <c r="J82" s="4"/>
      <c r="K82" s="4"/>
      <c r="L82" s="4"/>
      <c r="M82" s="4"/>
      <c r="N82" s="203"/>
      <c r="O82" s="61"/>
      <c r="P82" s="62"/>
      <c r="Q82" s="4"/>
      <c r="R82" s="62"/>
      <c r="S82" s="62"/>
      <c r="T82" s="63"/>
      <c r="U82" s="63"/>
      <c r="V82" s="4"/>
      <c r="W82" s="62"/>
      <c r="X82" s="4"/>
      <c r="Y82" s="62"/>
      <c r="Z82" s="62"/>
      <c r="AA82" s="4"/>
      <c r="AB82" s="61"/>
      <c r="AC82" s="4"/>
      <c r="AD82" s="4"/>
      <c r="AE82" s="4"/>
      <c r="AF82" s="4"/>
      <c r="AG82" s="4"/>
      <c r="AH82" s="4"/>
      <c r="AI82" s="68"/>
    </row>
    <row r="83" spans="2:35" ht="15" customHeight="1" x14ac:dyDescent="0.2">
      <c r="B83" s="204" t="s">
        <v>102</v>
      </c>
      <c r="C83" s="376"/>
      <c r="D83" s="376"/>
      <c r="E83" s="205"/>
      <c r="F83" s="4"/>
      <c r="G83" s="4"/>
      <c r="H83" s="4"/>
      <c r="I83" s="4"/>
      <c r="J83" s="4"/>
      <c r="K83" s="4"/>
      <c r="L83" s="4"/>
      <c r="M83" s="4"/>
      <c r="N83" s="12"/>
      <c r="O83" s="61"/>
      <c r="P83" s="62"/>
      <c r="Q83" s="4"/>
      <c r="R83" s="62"/>
      <c r="S83" s="62"/>
      <c r="T83" s="63"/>
      <c r="U83" s="63"/>
      <c r="V83" s="4"/>
      <c r="W83" s="62"/>
      <c r="X83" s="4"/>
      <c r="Y83" s="62"/>
      <c r="Z83" s="62"/>
      <c r="AA83" s="4"/>
      <c r="AB83" s="61"/>
      <c r="AC83" s="4"/>
      <c r="AD83" s="4"/>
      <c r="AE83" s="4"/>
      <c r="AF83" s="4"/>
      <c r="AG83" s="4"/>
      <c r="AH83" s="4"/>
      <c r="AI83" s="68"/>
    </row>
    <row r="84" spans="2:35" ht="15" customHeight="1" x14ac:dyDescent="0.2">
      <c r="B84" s="4"/>
      <c r="C84" s="4"/>
      <c r="D84" s="4"/>
      <c r="E84" s="4"/>
      <c r="F84" s="4"/>
      <c r="G84" s="4"/>
      <c r="H84" s="4"/>
      <c r="I84" s="4"/>
      <c r="J84" s="4"/>
      <c r="K84" s="4"/>
      <c r="L84" s="4"/>
      <c r="M84" s="4"/>
      <c r="N84" s="12"/>
      <c r="O84" s="61"/>
      <c r="P84" s="62"/>
      <c r="Q84" s="4"/>
      <c r="R84" s="62"/>
      <c r="S84" s="62"/>
      <c r="T84" s="63"/>
      <c r="U84" s="63"/>
      <c r="V84" s="4"/>
      <c r="W84" s="62"/>
      <c r="X84" s="4"/>
      <c r="Y84" s="62"/>
      <c r="Z84" s="62"/>
      <c r="AA84" s="4"/>
      <c r="AB84" s="61"/>
      <c r="AC84" s="4"/>
      <c r="AD84" s="4"/>
      <c r="AE84" s="4"/>
      <c r="AF84" s="4"/>
      <c r="AG84" s="4"/>
      <c r="AH84" s="4"/>
      <c r="AI84" s="68"/>
    </row>
    <row r="85" spans="2:35" ht="15" customHeight="1" x14ac:dyDescent="0.2">
      <c r="B85" s="4"/>
      <c r="C85" s="4"/>
      <c r="D85" s="4"/>
      <c r="E85" s="4"/>
      <c r="F85" s="4"/>
      <c r="G85" s="4"/>
      <c r="H85" s="4"/>
      <c r="I85" s="4"/>
      <c r="J85" s="4"/>
      <c r="K85" s="4"/>
      <c r="L85" s="4"/>
      <c r="M85" s="4"/>
      <c r="N85" s="12"/>
      <c r="O85" s="61"/>
      <c r="P85" s="62"/>
      <c r="Q85" s="4"/>
      <c r="R85" s="62"/>
      <c r="S85" s="62"/>
      <c r="T85" s="63"/>
      <c r="U85" s="63"/>
      <c r="V85" s="4"/>
      <c r="W85" s="62"/>
      <c r="X85" s="4"/>
      <c r="Y85" s="62"/>
      <c r="Z85" s="62"/>
      <c r="AA85" s="4"/>
      <c r="AB85" s="61"/>
      <c r="AC85" s="4"/>
      <c r="AD85" s="4"/>
      <c r="AE85" s="4"/>
      <c r="AF85" s="4"/>
      <c r="AG85" s="4"/>
      <c r="AH85" s="4"/>
      <c r="AI85" s="68"/>
    </row>
    <row r="86" spans="2:35" ht="15.75" customHeight="1" x14ac:dyDescent="0.25">
      <c r="B86" s="86"/>
      <c r="C86" s="4"/>
      <c r="D86" s="4"/>
      <c r="E86" s="4"/>
      <c r="F86" s="4"/>
      <c r="G86" s="4"/>
      <c r="H86" s="4"/>
      <c r="I86" s="4"/>
      <c r="J86" s="4"/>
      <c r="K86" s="4"/>
      <c r="L86" s="4"/>
      <c r="M86" s="4"/>
      <c r="N86" s="12"/>
      <c r="O86" s="69"/>
      <c r="P86" s="62"/>
      <c r="Q86" s="4"/>
      <c r="R86" s="62"/>
      <c r="S86" s="62"/>
      <c r="T86" s="63"/>
      <c r="U86" s="63"/>
      <c r="V86" s="4"/>
      <c r="W86" s="62"/>
      <c r="X86" s="4"/>
      <c r="Y86" s="62"/>
      <c r="Z86" s="62"/>
      <c r="AA86" s="4"/>
      <c r="AB86" s="69"/>
      <c r="AC86" s="4"/>
      <c r="AD86" s="4"/>
      <c r="AE86" s="4"/>
      <c r="AF86" s="4"/>
      <c r="AG86" s="4"/>
      <c r="AH86" s="4"/>
      <c r="AI86" s="68"/>
    </row>
    <row r="87" spans="2:35" ht="15.75" customHeight="1" x14ac:dyDescent="0.25">
      <c r="B87" s="86"/>
      <c r="C87" s="4"/>
      <c r="D87" s="4"/>
      <c r="E87" s="4"/>
      <c r="F87" s="4"/>
      <c r="G87" s="4"/>
      <c r="H87" s="4"/>
      <c r="I87" s="4"/>
      <c r="J87" s="4"/>
      <c r="K87" s="4"/>
      <c r="L87" s="4"/>
      <c r="M87" s="4"/>
      <c r="N87" s="12"/>
      <c r="O87" s="69"/>
      <c r="P87" s="62"/>
      <c r="Q87" s="4"/>
      <c r="R87" s="62"/>
      <c r="S87" s="62"/>
      <c r="T87" s="63"/>
      <c r="U87" s="63"/>
      <c r="V87" s="4"/>
      <c r="W87" s="62"/>
      <c r="X87" s="4"/>
      <c r="Y87" s="62"/>
      <c r="Z87" s="62"/>
      <c r="AA87" s="4"/>
      <c r="AB87" s="69"/>
      <c r="AC87" s="4"/>
      <c r="AD87" s="4"/>
      <c r="AE87" s="4"/>
      <c r="AF87" s="4"/>
      <c r="AG87" s="4"/>
      <c r="AH87" s="4"/>
      <c r="AI87" s="68"/>
    </row>
    <row r="88" spans="2:35" ht="15" customHeight="1" x14ac:dyDescent="0.2">
      <c r="B88" s="419" t="s">
        <v>10</v>
      </c>
      <c r="C88" s="420"/>
      <c r="D88" s="420"/>
      <c r="E88" s="420"/>
      <c r="F88" s="420"/>
      <c r="G88" s="420"/>
      <c r="H88" s="420"/>
      <c r="I88" s="420"/>
      <c r="J88" s="420"/>
      <c r="K88" s="422"/>
      <c r="L88" s="422"/>
      <c r="M88" s="421" t="s">
        <v>93</v>
      </c>
      <c r="N88" s="12"/>
      <c r="O88" s="69"/>
      <c r="P88" s="4"/>
      <c r="Q88" s="4"/>
      <c r="R88" s="4"/>
      <c r="S88" s="4"/>
      <c r="T88" s="4"/>
      <c r="U88" s="4"/>
      <c r="V88" s="4"/>
      <c r="W88" s="4"/>
      <c r="X88" s="4"/>
      <c r="Y88" s="4"/>
      <c r="Z88" s="4"/>
      <c r="AA88" s="4"/>
      <c r="AB88" s="69"/>
      <c r="AC88" s="4"/>
      <c r="AD88" s="4"/>
      <c r="AE88" s="4"/>
      <c r="AF88" s="4"/>
      <c r="AG88" s="4"/>
      <c r="AH88" s="4"/>
      <c r="AI88" s="68"/>
    </row>
  </sheetData>
  <mergeCells count="16">
    <mergeCell ref="B72:E72"/>
    <mergeCell ref="D23:G23"/>
    <mergeCell ref="B11:I11"/>
    <mergeCell ref="B31:I32"/>
    <mergeCell ref="B35:E35"/>
    <mergeCell ref="B62:E62"/>
    <mergeCell ref="B71:E71"/>
    <mergeCell ref="B67:E67"/>
    <mergeCell ref="D18:G18"/>
    <mergeCell ref="D20:G20"/>
    <mergeCell ref="D21:G21"/>
    <mergeCell ref="D19:G19"/>
    <mergeCell ref="D22:G22"/>
    <mergeCell ref="B66:E66"/>
    <mergeCell ref="B70:E70"/>
    <mergeCell ref="D24:G24"/>
  </mergeCells>
  <phoneticPr fontId="40" type="noConversion"/>
  <pageMargins left="0.7" right="0.7" top="0.75" bottom="0.75" header="0.3" footer="0.3"/>
  <pageSetup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Cornerstone Action Plan</vt:lpstr>
      <vt:lpstr>Agenda</vt:lpstr>
      <vt:lpstr> Contact Information</vt:lpstr>
      <vt:lpstr>Social Security Maximization</vt:lpstr>
      <vt:lpstr>Sir Name Data</vt:lpstr>
      <vt:lpstr>Sir Name Data (2)</vt:lpstr>
      <vt:lpstr>The Six Risks in Retirement</vt:lpstr>
      <vt:lpstr>Recommendations</vt:lpstr>
      <vt:lpstr>Monthly Systematic wdrawal </vt:lpstr>
      <vt:lpstr>Risk of Death</vt:lpstr>
      <vt:lpstr>Long Term Care</vt:lpstr>
      <vt:lpstr>' Contact Information'!Print_Area</vt:lpstr>
      <vt:lpstr>'Cornerstone Action Plan'!Print_Area</vt:lpstr>
      <vt:lpstr>'Long Term Care'!Print_Area</vt:lpstr>
      <vt:lpstr>'Monthly Systematic wdrawal '!Print_Area</vt:lpstr>
      <vt:lpstr>'Risk of Death'!Print_Area</vt:lpstr>
      <vt:lpstr>'Sir Name Data'!Print_Area</vt:lpstr>
      <vt:lpstr>'Sir Name Data (2)'!Print_Area</vt:lpstr>
      <vt:lpstr>'Social Security Maximization'!Print_Area</vt:lpstr>
      <vt:lpstr>'The Six Risks in Retirement'!Print_Area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Blanco</dc:creator>
  <cp:lastModifiedBy>Dustin</cp:lastModifiedBy>
  <cp:lastPrinted>2024-07-03T19:06:45Z</cp:lastPrinted>
  <dcterms:created xsi:type="dcterms:W3CDTF">2021-12-10T19:28:35Z</dcterms:created>
  <dcterms:modified xsi:type="dcterms:W3CDTF">2024-07-05T21:01:27Z</dcterms:modified>
</cp:coreProperties>
</file>